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Victus\Downloads\"/>
    </mc:Choice>
  </mc:AlternateContent>
  <xr:revisionPtr revIDLastSave="0" documentId="8_{FD34E31B-9A0D-4704-A0A8-9DB7AE3D3199}" xr6:coauthVersionLast="47" xr6:coauthVersionMax="47" xr10:uidLastSave="{00000000-0000-0000-0000-000000000000}"/>
  <bookViews>
    <workbookView xWindow="-108" yWindow="-108" windowWidth="23256" windowHeight="12456" xr2:uid="{2D089587-2FED-48F0-986E-FC82673A74BA}"/>
  </bookViews>
  <sheets>
    <sheet name="Dasboard" sheetId="1" r:id="rId1"/>
    <sheet name="BAB I" sheetId="3" r:id="rId2"/>
    <sheet name="BAB I - Cokas 1" sheetId="2" r:id="rId3"/>
    <sheet name="BAB I - Cokas 2" sheetId="4" r:id="rId4"/>
    <sheet name="BAB I - Cokas 3" sheetId="5" r:id="rId5"/>
    <sheet name="BAB III" sheetId="7" r:id="rId6"/>
    <sheet name="BAB III - Cokas 1" sheetId="6" r:id="rId7"/>
    <sheet name="BAB III - Kasus 2" sheetId="9" r:id="rId8"/>
    <sheet name="BAB III - Kasus 3" sheetId="24" r:id="rId9"/>
    <sheet name="BAB IV" sheetId="10" r:id="rId10"/>
    <sheet name="BAB IV - Cokas Depresiasi" sheetId="11" r:id="rId11"/>
    <sheet name="BAB IV - Cokas Pembelian Tunai" sheetId="12" r:id="rId12"/>
    <sheet name="BAB IV - Cokas Pembelian Angsu" sheetId="13" r:id="rId13"/>
    <sheet name="BAB IV - Latihan 1" sheetId="14" r:id="rId14"/>
    <sheet name="BAB IV - Latihan 2" sheetId="15" r:id="rId15"/>
    <sheet name="BAB V" sheetId="17" r:id="rId16"/>
    <sheet name="BAB V - Cokas 1" sheetId="18" r:id="rId17"/>
    <sheet name="BAB V - Latihan 1" sheetId="19" r:id="rId18"/>
    <sheet name="List Cokas BAB 1" sheetId="20" r:id="rId19"/>
    <sheet name="List Cokas BAB 3" sheetId="22" r:id="rId20"/>
    <sheet name="List Cokas BAB IV" sheetId="23" r:id="rId21"/>
    <sheet name="List Cokas BAB 5" sheetId="21"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9" l="1"/>
  <c r="H11" i="24"/>
  <c r="D17" i="24" s="1"/>
  <c r="F17" i="24" s="1"/>
  <c r="G11" i="24"/>
  <c r="D16" i="24" s="1"/>
  <c r="F16" i="24" s="1"/>
  <c r="F11" i="24"/>
  <c r="D15" i="24" s="1"/>
  <c r="F15" i="24" s="1"/>
  <c r="E11" i="24"/>
  <c r="D14" i="24" s="1"/>
  <c r="F14" i="24" s="1"/>
  <c r="F18" i="24" s="1"/>
  <c r="D10" i="24"/>
  <c r="D9" i="24"/>
  <c r="D8" i="24"/>
  <c r="D7" i="24"/>
  <c r="D11" i="24" s="1"/>
  <c r="F70" i="11"/>
  <c r="F69" i="11"/>
  <c r="F68" i="11"/>
  <c r="F67" i="11"/>
  <c r="I18" i="13"/>
  <c r="E12" i="13"/>
  <c r="E15" i="13" s="1"/>
  <c r="J19" i="13" s="1"/>
  <c r="J20" i="13"/>
  <c r="J11" i="14"/>
  <c r="I10" i="14"/>
  <c r="D84" i="5"/>
  <c r="D83" i="5"/>
  <c r="D82" i="5"/>
  <c r="D81" i="5"/>
  <c r="E85" i="5" s="1"/>
  <c r="E77" i="5"/>
  <c r="D76" i="5"/>
  <c r="D75" i="5"/>
  <c r="E76" i="5" s="1"/>
  <c r="E74" i="5"/>
  <c r="E73" i="5"/>
  <c r="D72" i="5"/>
  <c r="D71" i="5"/>
  <c r="E72" i="5" s="1"/>
  <c r="E78" i="5" s="1"/>
  <c r="D62" i="5"/>
  <c r="D48" i="5"/>
  <c r="D47" i="5"/>
  <c r="D46" i="5"/>
  <c r="D45" i="5"/>
  <c r="D44" i="5"/>
  <c r="D43" i="5"/>
  <c r="E49" i="5" s="1"/>
  <c r="E40" i="5"/>
  <c r="E27" i="5"/>
  <c r="D27" i="5"/>
  <c r="D81" i="4"/>
  <c r="D67" i="4"/>
  <c r="D66" i="4"/>
  <c r="D56" i="4"/>
  <c r="D51" i="4"/>
  <c r="D50" i="4"/>
  <c r="D53" i="4" s="1"/>
  <c r="D46" i="4"/>
  <c r="D47" i="4" s="1"/>
  <c r="D42" i="4"/>
  <c r="E27" i="4"/>
  <c r="E22" i="4"/>
  <c r="E28" i="4" s="1"/>
  <c r="D63" i="4" s="1"/>
  <c r="E18" i="4"/>
  <c r="D18" i="4"/>
  <c r="F17" i="4"/>
  <c r="F16" i="4"/>
  <c r="D76" i="4" s="1"/>
  <c r="F15" i="4"/>
  <c r="D77" i="4" s="1"/>
  <c r="F14" i="4"/>
  <c r="D70" i="4" s="1"/>
  <c r="F13" i="4"/>
  <c r="D69" i="4" s="1"/>
  <c r="E12" i="4"/>
  <c r="D12" i="4"/>
  <c r="F11" i="4"/>
  <c r="F10" i="4"/>
  <c r="D73" i="4" s="1"/>
  <c r="D74" i="4" s="1"/>
  <c r="F9" i="4"/>
  <c r="F8" i="4"/>
  <c r="D40" i="4" s="1"/>
  <c r="F7" i="4"/>
  <c r="D7" i="2"/>
  <c r="K24" i="19"/>
  <c r="J22" i="19"/>
  <c r="J21" i="19"/>
  <c r="J20" i="19"/>
  <c r="J19" i="19"/>
  <c r="F14" i="19"/>
  <c r="D14" i="19"/>
  <c r="J10" i="19"/>
  <c r="J9" i="19"/>
  <c r="J11" i="19" s="1"/>
  <c r="J15" i="19" s="1"/>
  <c r="D5" i="19"/>
  <c r="J14" i="19" s="1"/>
  <c r="J16" i="19" s="1"/>
  <c r="J23" i="19" s="1"/>
  <c r="K24" i="18"/>
  <c r="J22" i="18"/>
  <c r="J21" i="18"/>
  <c r="J20" i="18"/>
  <c r="J19" i="18"/>
  <c r="F14" i="18"/>
  <c r="D14" i="18"/>
  <c r="J10" i="18"/>
  <c r="J9" i="18"/>
  <c r="J11" i="18" s="1"/>
  <c r="J15" i="18" s="1"/>
  <c r="D5" i="18"/>
  <c r="J14" i="18" s="1"/>
  <c r="J16" i="18" s="1"/>
  <c r="J23" i="18" s="1"/>
  <c r="E18" i="15"/>
  <c r="E17" i="15"/>
  <c r="E16" i="15"/>
  <c r="E14" i="15"/>
  <c r="H8" i="15" s="1"/>
  <c r="E13" i="15"/>
  <c r="I9" i="15" s="1"/>
  <c r="Q32" i="14"/>
  <c r="P32" i="14"/>
  <c r="Q31" i="14"/>
  <c r="P31" i="14"/>
  <c r="Q30" i="14"/>
  <c r="P30" i="14"/>
  <c r="Q29" i="14"/>
  <c r="P29" i="14"/>
  <c r="Q28" i="14"/>
  <c r="P28" i="14"/>
  <c r="Q27" i="14"/>
  <c r="P27" i="14"/>
  <c r="Q26" i="14"/>
  <c r="P26" i="14"/>
  <c r="Q25" i="14"/>
  <c r="P25" i="14"/>
  <c r="Q24" i="14"/>
  <c r="P24" i="14"/>
  <c r="Q23" i="14"/>
  <c r="P23" i="14"/>
  <c r="Q20" i="14"/>
  <c r="R26" i="14" s="1"/>
  <c r="D10" i="14"/>
  <c r="E53" i="14" s="1"/>
  <c r="E14" i="13"/>
  <c r="H10" i="13"/>
  <c r="H9" i="13"/>
  <c r="H8" i="13"/>
  <c r="F15" i="12"/>
  <c r="F14" i="12"/>
  <c r="F16" i="12" s="1"/>
  <c r="F12" i="12"/>
  <c r="F11" i="12"/>
  <c r="F17" i="12" s="1"/>
  <c r="I6" i="12" s="1"/>
  <c r="J8" i="12"/>
  <c r="I7" i="12"/>
  <c r="E66" i="11"/>
  <c r="E41" i="11"/>
  <c r="F39" i="11"/>
  <c r="F38" i="11"/>
  <c r="F37" i="11"/>
  <c r="F36" i="11"/>
  <c r="F35" i="11"/>
  <c r="E10" i="11"/>
  <c r="R50" i="9"/>
  <c r="Q50" i="9"/>
  <c r="P50" i="9"/>
  <c r="O50" i="9"/>
  <c r="N50" i="9"/>
  <c r="M50" i="9"/>
  <c r="L50" i="9"/>
  <c r="K50" i="9"/>
  <c r="F16" i="9"/>
  <c r="F18" i="9" s="1"/>
  <c r="M25" i="9"/>
  <c r="L25" i="9"/>
  <c r="K25" i="9"/>
  <c r="F54" i="6"/>
  <c r="E52" i="6"/>
  <c r="E36" i="6"/>
  <c r="E38" i="6" s="1"/>
  <c r="H20" i="6"/>
  <c r="D26" i="6" s="1"/>
  <c r="F26" i="6" s="1"/>
  <c r="G20" i="6"/>
  <c r="D25" i="6" s="1"/>
  <c r="F25" i="6" s="1"/>
  <c r="F20" i="6"/>
  <c r="D24" i="6" s="1"/>
  <c r="F24" i="6" s="1"/>
  <c r="E20" i="6"/>
  <c r="D23" i="6" s="1"/>
  <c r="F23" i="6" s="1"/>
  <c r="D19" i="6"/>
  <c r="D18" i="6"/>
  <c r="D17" i="6"/>
  <c r="D16" i="6"/>
  <c r="D20" i="6" s="1"/>
  <c r="E11" i="6"/>
  <c r="D10" i="6"/>
  <c r="E22" i="24" l="1"/>
  <c r="D21" i="24"/>
  <c r="F27" i="6"/>
  <c r="E36" i="11"/>
  <c r="E37" i="11"/>
  <c r="E38" i="11"/>
  <c r="E39" i="11"/>
  <c r="E35" i="11"/>
  <c r="G35" i="11"/>
  <c r="F44" i="11" s="1"/>
  <c r="G45" i="11" s="1"/>
  <c r="F21" i="11"/>
  <c r="G22" i="11" s="1"/>
  <c r="F13" i="11"/>
  <c r="G14" i="11" s="1"/>
  <c r="F17" i="11"/>
  <c r="G18" i="11" s="1"/>
  <c r="G39" i="11"/>
  <c r="F60" i="11" s="1"/>
  <c r="G61" i="11" s="1"/>
  <c r="G38" i="11"/>
  <c r="F56" i="11" s="1"/>
  <c r="G57" i="11" s="1"/>
  <c r="G36" i="11"/>
  <c r="F48" i="11" s="1"/>
  <c r="G49" i="11" s="1"/>
  <c r="E50" i="5"/>
  <c r="D58" i="5" s="1"/>
  <c r="D60" i="5" s="1"/>
  <c r="D64" i="5" s="1"/>
  <c r="D88" i="5" s="1"/>
  <c r="E90" i="5" s="1"/>
  <c r="F29" i="11"/>
  <c r="G30" i="11" s="1"/>
  <c r="F25" i="11"/>
  <c r="G26" i="11" s="1"/>
  <c r="R29" i="14"/>
  <c r="S29" i="14" s="1"/>
  <c r="R32" i="14"/>
  <c r="S32" i="14" s="1"/>
  <c r="T32" i="14" s="1"/>
  <c r="R28" i="14"/>
  <c r="S28" i="14" s="1"/>
  <c r="R24" i="14"/>
  <c r="S24" i="14" s="1"/>
  <c r="R25" i="14"/>
  <c r="R31" i="14"/>
  <c r="R27" i="14"/>
  <c r="R23" i="14"/>
  <c r="S23" i="14" s="1"/>
  <c r="Q37" i="14" s="1"/>
  <c r="R30" i="14"/>
  <c r="S30" i="14" s="1"/>
  <c r="E17" i="14"/>
  <c r="E25" i="14"/>
  <c r="E33" i="14"/>
  <c r="E41" i="14"/>
  <c r="E49" i="14"/>
  <c r="E13" i="14"/>
  <c r="E21" i="14"/>
  <c r="E29" i="14"/>
  <c r="E37" i="14"/>
  <c r="E45" i="14"/>
  <c r="K7" i="13"/>
  <c r="I8" i="13" s="1"/>
  <c r="J8" i="13" s="1"/>
  <c r="I21" i="13" s="1"/>
  <c r="E19" i="15"/>
  <c r="G37" i="11"/>
  <c r="F52" i="11" s="1"/>
  <c r="G53" i="11" s="1"/>
  <c r="E91" i="5"/>
  <c r="D68" i="4"/>
  <c r="D71" i="4" s="1"/>
  <c r="D41" i="4"/>
  <c r="D43" i="4" s="1"/>
  <c r="D55" i="4" s="1"/>
  <c r="D57" i="4" s="1"/>
  <c r="D79" i="4"/>
  <c r="K25" i="19"/>
  <c r="K25" i="18"/>
  <c r="S31" i="14"/>
  <c r="S27" i="14"/>
  <c r="S26" i="14"/>
  <c r="S25" i="14"/>
  <c r="K10" i="14"/>
  <c r="E16" i="13"/>
  <c r="H11" i="13"/>
  <c r="J9" i="12"/>
  <c r="G66" i="11"/>
  <c r="H66" i="11" l="1"/>
  <c r="E67" i="11" s="1"/>
  <c r="F75" i="11"/>
  <c r="Q73" i="14"/>
  <c r="R74" i="14" s="1"/>
  <c r="F50" i="14"/>
  <c r="F42" i="14"/>
  <c r="F34" i="14"/>
  <c r="F26" i="14"/>
  <c r="F18" i="14"/>
  <c r="F54" i="14"/>
  <c r="F46" i="14"/>
  <c r="F38" i="14"/>
  <c r="F30" i="14"/>
  <c r="F22" i="14"/>
  <c r="F14" i="14"/>
  <c r="J24" i="14"/>
  <c r="K25" i="14" s="1"/>
  <c r="L10" i="14"/>
  <c r="I11" i="14" s="1"/>
  <c r="E20" i="15"/>
  <c r="H7" i="15" s="1"/>
  <c r="I10" i="15" s="1"/>
  <c r="T31" i="14"/>
  <c r="Q69" i="14"/>
  <c r="R70" i="14" s="1"/>
  <c r="T30" i="14"/>
  <c r="Q65" i="14"/>
  <c r="R66" i="14" s="1"/>
  <c r="T29" i="14"/>
  <c r="Q61" i="14"/>
  <c r="R62" i="14" s="1"/>
  <c r="T28" i="14"/>
  <c r="Q57" i="14"/>
  <c r="R58" i="14" s="1"/>
  <c r="T27" i="14"/>
  <c r="Q53" i="14"/>
  <c r="R54" i="14" s="1"/>
  <c r="T26" i="14"/>
  <c r="Q49" i="14"/>
  <c r="R50" i="14" s="1"/>
  <c r="T25" i="14"/>
  <c r="Q45" i="14"/>
  <c r="R46" i="14" s="1"/>
  <c r="T24" i="14"/>
  <c r="Q41" i="14"/>
  <c r="R42" i="14" s="1"/>
  <c r="R38" i="14"/>
  <c r="T23" i="14"/>
  <c r="D80" i="4"/>
  <c r="D82" i="4" s="1"/>
  <c r="I22" i="13"/>
  <c r="K8" i="13"/>
  <c r="J23" i="13" l="1"/>
  <c r="I9" i="13"/>
  <c r="J9" i="13" l="1"/>
  <c r="I24" i="13" s="1"/>
  <c r="I25" i="13"/>
  <c r="J26" i="13" l="1"/>
  <c r="K9" i="13"/>
  <c r="I10" i="13" s="1"/>
  <c r="J10" i="13" s="1"/>
  <c r="I27" i="13" s="1"/>
  <c r="I11" i="13" l="1"/>
  <c r="I28" i="13"/>
  <c r="J29" i="13" s="1"/>
  <c r="K10" i="13" l="1"/>
  <c r="J11" i="13"/>
  <c r="G76" i="11" l="1"/>
  <c r="J16" i="14"/>
  <c r="J18" i="14"/>
  <c r="J15" i="14"/>
  <c r="J19" i="14"/>
  <c r="J13" i="14"/>
  <c r="J17" i="14"/>
  <c r="J14" i="14"/>
  <c r="J12" i="14"/>
  <c r="K11" i="14"/>
  <c r="J28" i="14" s="1"/>
  <c r="K29" i="14" s="1"/>
  <c r="L11" i="14" l="1"/>
  <c r="I12" i="14" s="1"/>
  <c r="K12" i="14" l="1"/>
  <c r="J32" i="14" s="1"/>
  <c r="K33" i="14" s="1"/>
  <c r="L12" i="14" l="1"/>
  <c r="I13" i="14" s="1"/>
  <c r="K13" i="14" l="1"/>
  <c r="J36" i="14" s="1"/>
  <c r="K37" i="14" s="1"/>
  <c r="L13" i="14"/>
  <c r="I14" i="14" s="1"/>
  <c r="K14" i="14" l="1"/>
  <c r="J40" i="14" s="1"/>
  <c r="K41" i="14" s="1"/>
  <c r="L14" i="14" l="1"/>
  <c r="I15" i="14" s="1"/>
  <c r="K15" i="14" s="1"/>
  <c r="J44" i="14" s="1"/>
  <c r="K45" i="14" s="1"/>
  <c r="L15" i="14" l="1"/>
  <c r="I16" i="14" s="1"/>
  <c r="K16" i="14"/>
  <c r="J48" i="14" s="1"/>
  <c r="K49" i="14" s="1"/>
  <c r="L16" i="14" l="1"/>
  <c r="I17" i="14" s="1"/>
  <c r="K17" i="14" l="1"/>
  <c r="J52" i="14" s="1"/>
  <c r="K53" i="14" s="1"/>
  <c r="L17" i="14" l="1"/>
  <c r="I18" i="14" s="1"/>
  <c r="K18" i="14" l="1"/>
  <c r="J56" i="14" s="1"/>
  <c r="K57" i="14" s="1"/>
  <c r="L18" i="14" l="1"/>
  <c r="I19" i="14" s="1"/>
  <c r="K19" i="14"/>
  <c r="J60" i="14" s="1"/>
  <c r="K61" i="14" s="1"/>
  <c r="L19" i="14"/>
  <c r="G67" i="11" l="1"/>
  <c r="H67" i="11" l="1"/>
  <c r="E68" i="11" s="1"/>
  <c r="F79" i="11"/>
  <c r="G80" i="11" s="1"/>
  <c r="G68" i="11" l="1"/>
  <c r="F83" i="11" s="1"/>
  <c r="G84" i="11" s="1"/>
  <c r="H68" i="11"/>
  <c r="E69" i="11" s="1"/>
  <c r="H69" i="11" l="1"/>
  <c r="E70" i="11" s="1"/>
  <c r="G69" i="11"/>
  <c r="F87" i="11" s="1"/>
  <c r="G88" i="11" s="1"/>
  <c r="G70" i="11"/>
  <c r="F91" i="11" l="1"/>
  <c r="G92" i="11" s="1"/>
  <c r="H70" i="11"/>
  <c r="H7" i="13"/>
</calcChain>
</file>

<file path=xl/sharedStrings.xml><?xml version="1.0" encoding="utf-8"?>
<sst xmlns="http://schemas.openxmlformats.org/spreadsheetml/2006/main" count="843" uniqueCount="353">
  <si>
    <t>Total Liabilitas dan Ekuitas</t>
  </si>
  <si>
    <t>Total Ekuitas</t>
  </si>
  <si>
    <t>(Saldo laba, 31 Des dari lap saldo laba)</t>
  </si>
  <si>
    <t>Saldo Laba</t>
  </si>
  <si>
    <t>Modal saham – biasa (Rp 8.000 * 10.000 lembar)</t>
  </si>
  <si>
    <t>EKUITAS</t>
  </si>
  <si>
    <t>Total Liabilitas</t>
  </si>
  <si>
    <t>Utang bunga</t>
  </si>
  <si>
    <t>Utang gaji</t>
  </si>
  <si>
    <t>Pendapatan jasa diterima dimuka</t>
  </si>
  <si>
    <t>Utang usaha</t>
  </si>
  <si>
    <t>LIABILITAS</t>
  </si>
  <si>
    <t>LIABILITAS DAN EKUITAS</t>
  </si>
  <si>
    <t>Total Asset</t>
  </si>
  <si>
    <t>Kas</t>
  </si>
  <si>
    <t>Dikurangi: Penyisihan</t>
  </si>
  <si>
    <t>Piutang usaha</t>
  </si>
  <si>
    <t>Asuransi dibayar dimuka</t>
  </si>
  <si>
    <t>Perlengkapan</t>
  </si>
  <si>
    <t>Dikurangi: Akumulasi Penyusutan Peralatan</t>
  </si>
  <si>
    <t>Peralatan</t>
  </si>
  <si>
    <t>ASSET</t>
  </si>
  <si>
    <t>31 Desember 2024</t>
  </si>
  <si>
    <t>LAPORAN POSISI KEUANGAN</t>
  </si>
  <si>
    <t xml:space="preserve">PT. LION VISION </t>
  </si>
  <si>
    <t>C. LAPORAN POSISI KEUANGAN</t>
  </si>
  <si>
    <t>Saldo Laba, 31 Des</t>
  </si>
  <si>
    <t>(diambil dari neraca saldo disesuaikan)</t>
  </si>
  <si>
    <t>Dividen</t>
  </si>
  <si>
    <t>(laba neto diambil dari laporan laba rugi)</t>
  </si>
  <si>
    <t>Laba Neto</t>
  </si>
  <si>
    <t>(lihat dibagian neraca disesuaikan)</t>
  </si>
  <si>
    <t>Saldo Laba, 1 Des</t>
  </si>
  <si>
    <t>B. LAPORAN SALDO LABA</t>
  </si>
  <si>
    <t>Total Beban</t>
  </si>
  <si>
    <t>Beban piutang tak tertagih</t>
  </si>
  <si>
    <t>Beban penyusutan</t>
  </si>
  <si>
    <t>Beban bunga</t>
  </si>
  <si>
    <t>Beban sewa</t>
  </si>
  <si>
    <t>Beban asuransi</t>
  </si>
  <si>
    <t>Beban gaji</t>
  </si>
  <si>
    <t>Beban</t>
  </si>
  <si>
    <t>Pendapatan Jasa</t>
  </si>
  <si>
    <t>Pendapatan</t>
  </si>
  <si>
    <t>LAPORAN LABA RUGI</t>
  </si>
  <si>
    <t>PT. LION VISION</t>
  </si>
  <si>
    <t>A. LAPORAN LABA RUGI</t>
  </si>
  <si>
    <t>JAWAB:</t>
  </si>
  <si>
    <r>
      <t>c.</t>
    </r>
    <r>
      <rPr>
        <sz val="7"/>
        <color theme="1"/>
        <rFont val="Times New Roman"/>
        <family val="1"/>
      </rPr>
      <t xml:space="preserve">     </t>
    </r>
    <r>
      <rPr>
        <sz val="12"/>
        <color theme="1"/>
        <rFont val="Times New Roman"/>
        <family val="1"/>
      </rPr>
      <t>Buatlah laporan posisi keuangan</t>
    </r>
  </si>
  <si>
    <r>
      <t>b.</t>
    </r>
    <r>
      <rPr>
        <sz val="7"/>
        <color theme="1"/>
        <rFont val="Times New Roman"/>
        <family val="1"/>
      </rPr>
      <t xml:space="preserve">     </t>
    </r>
    <r>
      <rPr>
        <sz val="12"/>
        <color theme="1"/>
        <rFont val="Times New Roman"/>
        <family val="1"/>
      </rPr>
      <t>Buatlah laporan saldo laba</t>
    </r>
  </si>
  <si>
    <r>
      <t>a.</t>
    </r>
    <r>
      <rPr>
        <sz val="7"/>
        <color theme="1"/>
        <rFont val="Times New Roman"/>
        <family val="1"/>
      </rPr>
      <t xml:space="preserve">     </t>
    </r>
    <r>
      <rPr>
        <sz val="12"/>
        <color theme="1"/>
        <rFont val="Times New Roman"/>
        <family val="1"/>
      </rPr>
      <t>Buatlah laporan laba rugi</t>
    </r>
  </si>
  <si>
    <t>Dari laporan neraca disesuaikan tersebut diminta untuk:</t>
  </si>
  <si>
    <t>TOTAL</t>
  </si>
  <si>
    <t>Pendapatan jasa</t>
  </si>
  <si>
    <t>Saldo laba</t>
  </si>
  <si>
    <t>Modal saham-biasa</t>
  </si>
  <si>
    <t>Pendapatan jasa diterima di muka</t>
  </si>
  <si>
    <t>Akumulasi penyusutan peralatan</t>
  </si>
  <si>
    <t>Asuransi dibayar di muka</t>
  </si>
  <si>
    <t>Penyisihan piutang tak tertagih</t>
  </si>
  <si>
    <t>NERACA SALDO DISESUAIKAN</t>
  </si>
  <si>
    <t>Diketahui PT LION VISON adalah sebuah perusahaan yang bergerak dibidang digital marketing. Pada tanggal 31 Desember 2024, PT LION VISION mempunyai saham dengan nilai pari diterbitkan sebesar Rp8.000 dan yang beredar 10.000 lembar. PT LION VISION Menyusun laporan neraca saldo setelah penyesuaian sebagai berikut:</t>
  </si>
  <si>
    <t>Contoh Kasus 3</t>
  </si>
  <si>
    <t>Kas pada Akhir Tahun</t>
  </si>
  <si>
    <t>Kas pada Awal Tahun</t>
  </si>
  <si>
    <t>Kenaikan Bersih Kas</t>
  </si>
  <si>
    <t>Kas Bersih Diperoleh dari Aktivitas Pendanaan</t>
  </si>
  <si>
    <t>Pembayaran Dividen</t>
  </si>
  <si>
    <t>Penerimaan Utang Bank Jangka Panjang</t>
  </si>
  <si>
    <t>Penerimaan Modal Saham</t>
  </si>
  <si>
    <t>Arus Kas dari Aktivitas Pendanaan</t>
  </si>
  <si>
    <t>Kas Bersih Digunakan untuk Aktivitas Investasi</t>
  </si>
  <si>
    <t>Pembelian Aktiva Tetap</t>
  </si>
  <si>
    <t>Arus Kas dari Aktivitas Investasi</t>
  </si>
  <si>
    <t>Kas Bersih Diperoleh dari Aktivitas Operasi</t>
  </si>
  <si>
    <t>Penurunan Utang Gaji</t>
  </si>
  <si>
    <t>Kenaikan Utang Dagang</t>
  </si>
  <si>
    <t>Penurunan Persediaan</t>
  </si>
  <si>
    <t>Kenaikan Piutang Usaha</t>
  </si>
  <si>
    <t>Beban Penyusutan</t>
  </si>
  <si>
    <t>Penyesuaian:</t>
  </si>
  <si>
    <t>Laba Bersih Sebelum Pajak</t>
  </si>
  <si>
    <t>Arus Kas dari Aktivitas Operasi</t>
  </si>
  <si>
    <t>Jumlah (Rp)</t>
  </si>
  <si>
    <t>Keterangan</t>
  </si>
  <si>
    <t>2. METODE TIDAK LANGSUNG</t>
  </si>
  <si>
    <t>Pembayaran dividen</t>
  </si>
  <si>
    <t>Penerimaan utang bank jangka panjang</t>
  </si>
  <si>
    <t>Penerimaan dari penerbitan modal saham</t>
  </si>
  <si>
    <t>Pembelian peralatan</t>
  </si>
  <si>
    <t>Pembayaran beban operasi</t>
  </si>
  <si>
    <t>Pembayaran kas kepada pemasok</t>
  </si>
  <si>
    <t>Penerimaan kas dari pelanggan</t>
  </si>
  <si>
    <t>1. METODE LANGSUNG</t>
  </si>
  <si>
    <t>Jawab:</t>
  </si>
  <si>
    <t>2)    Susunlah laporan arus kas berdasarkan metode langsung!</t>
  </si>
  <si>
    <t>1)    Susunlah laporan arus kas berdasarkan metode langsung!</t>
  </si>
  <si>
    <t>Diminta:</t>
  </si>
  <si>
    <t>Selama tahun 2024 dilakukan pembayaran Dividen sebesar 60.000</t>
  </si>
  <si>
    <t>Informasi tambahan:</t>
  </si>
  <si>
    <t>Total Beban Operasi</t>
  </si>
  <si>
    <t xml:space="preserve">            Beban Penyusutan</t>
  </si>
  <si>
    <t xml:space="preserve">            Beban Administrasi</t>
  </si>
  <si>
    <t xml:space="preserve">            Beban Penjualan</t>
  </si>
  <si>
    <t>Beban Operasional:</t>
  </si>
  <si>
    <t>Laba Kotor</t>
  </si>
  <si>
    <t>HPP</t>
  </si>
  <si>
    <t>Penjualan</t>
  </si>
  <si>
    <t>Laba Ditahan</t>
  </si>
  <si>
    <t>Modal Saham</t>
  </si>
  <si>
    <t>Utang Bank Jangka Panjang</t>
  </si>
  <si>
    <t>Utang Gaji</t>
  </si>
  <si>
    <t>Utang Dagang</t>
  </si>
  <si>
    <t>Akumulasi Penyusutan</t>
  </si>
  <si>
    <t>Aktiva Tetap</t>
  </si>
  <si>
    <t>Persediaan</t>
  </si>
  <si>
    <t>Piutang</t>
  </si>
  <si>
    <t>Perubahan</t>
  </si>
  <si>
    <t>Untuk Tahun Yang Berakhir 2025</t>
  </si>
  <si>
    <t>Laporan Arus Kas</t>
  </si>
  <si>
    <t>PT NUSANTARA MANDIRI</t>
  </si>
  <si>
    <t>PT Nusantara Mandiri merupakan perusahaan yang bergerak di bidang perdagangan. Sebagai bagian dari penyusunan laporan keuangan tahunan, perusahaan menyajikan laporan posisi keuangan untuk periode yang berakhir pada 31 Desember 2024 dan 31 Desember 2025, serta laporan laba rugi untuk tahun yang berakhir pada 31 Desember 2025. Adapun data keuangan perusahaan sebagai berikut:</t>
  </si>
  <si>
    <t>Contoh Kasus 2</t>
  </si>
  <si>
    <t>Rata-rata tertimbang</t>
  </si>
  <si>
    <t>Dividen Preferen</t>
  </si>
  <si>
    <t>Laba Bersih</t>
  </si>
  <si>
    <t>Diketahui:</t>
  </si>
  <si>
    <t>Contoh Kasus 1</t>
  </si>
  <si>
    <t>Cadangan Piutang Tak Tertagih</t>
  </si>
  <si>
    <r>
      <t>a. Persentase Penjualan (</t>
    </r>
    <r>
      <rPr>
        <b/>
        <i/>
        <sz val="12"/>
        <color theme="1"/>
        <rFont val="Times New Roman"/>
        <family val="1"/>
      </rPr>
      <t>Percentage-of-Sales</t>
    </r>
    <r>
      <rPr>
        <b/>
        <sz val="12"/>
        <color theme="1"/>
        <rFont val="Times New Roman"/>
        <family val="1"/>
      </rPr>
      <t>)</t>
    </r>
  </si>
  <si>
    <t>PT. Maju Tekstil memiliki data historis penjualan kredit sebesar Rp500.000.000 dengan jumlah piutang tak tertagih sebesar Rp10.000.000. Jika pada tahun 2026 perusahaan mencatat penjualan kredit sebesar Rp400.000.000, hitunglah estimasi beban piutang tak tertagih dan buatlah jurnal penyesuaiannya!</t>
  </si>
  <si>
    <t>Data Historis</t>
  </si>
  <si>
    <t>Data Tahun Berjalan</t>
  </si>
  <si>
    <t>Penjualan Kredit</t>
  </si>
  <si>
    <t>Piutang Tak Tertagih</t>
  </si>
  <si>
    <t>Debit</t>
  </si>
  <si>
    <t>Kredit</t>
  </si>
  <si>
    <t xml:space="preserve">Beban Piutang Tak Tertagih </t>
  </si>
  <si>
    <t xml:space="preserve">     Cad. Piutang Tak Tertagih</t>
  </si>
  <si>
    <r>
      <t>b. Persentase Piutang (</t>
    </r>
    <r>
      <rPr>
        <b/>
        <i/>
        <sz val="12"/>
        <color theme="1"/>
        <rFont val="Times New Roman"/>
        <family val="1"/>
      </rPr>
      <t>Percentage-of-Receivables</t>
    </r>
    <r>
      <rPr>
        <b/>
        <sz val="12"/>
        <color theme="1"/>
        <rFont val="Times New Roman"/>
        <family val="1"/>
      </rPr>
      <t>)</t>
    </r>
  </si>
  <si>
    <t>Diketahui analisa umur piutang PT. COD pada tanggal 31 Desember 2025 adalah sebagai berikut:</t>
  </si>
  <si>
    <t>Nama Pelanggan</t>
  </si>
  <si>
    <t>Saldo 31 Des</t>
  </si>
  <si>
    <t>Di bawah 60 hari</t>
  </si>
  <si>
    <t>60 – 90 hari</t>
  </si>
  <si>
    <t>91 – 120 hari</t>
  </si>
  <si>
    <t>Di atas 120 hari</t>
  </si>
  <si>
    <t>PT. Bumi</t>
  </si>
  <si>
    <t>PT. Bulan</t>
  </si>
  <si>
    <t>PT. Venus</t>
  </si>
  <si>
    <t>PT. Mars</t>
  </si>
  <si>
    <t>Umur</t>
  </si>
  <si>
    <t>Jumlah</t>
  </si>
  <si>
    <t>Persentase yang Diestimasi Tidak Tertagih</t>
  </si>
  <si>
    <t>Saldo yang Dibutuhkan dalam Penyisihan</t>
  </si>
  <si>
    <t>Penurunan Nilai Piutang</t>
  </si>
  <si>
    <t>Asumsikan bahwa Vought Company memiliki piutang berikut yang diklasifikasikan menjadi piutang yang signifikan secara individu dan semua piutang lainnya.</t>
  </si>
  <si>
    <t>Piutang yang signifikan secara individu</t>
  </si>
  <si>
    <t>ATrain Co.</t>
  </si>
  <si>
    <t>Noir Co.</t>
  </si>
  <si>
    <t>Starlight Co.</t>
  </si>
  <si>
    <t>The Deep Co.</t>
  </si>
  <si>
    <t>Semua Piutang Lainnya</t>
  </si>
  <si>
    <t>Total</t>
  </si>
  <si>
    <t>Catatan:</t>
  </si>
  <si>
    <r>
      <t>·</t>
    </r>
    <r>
      <rPr>
        <sz val="7"/>
        <color rgb="FF000000"/>
        <rFont val="Times New Roman"/>
        <family val="1"/>
      </rPr>
      <t xml:space="preserve">       </t>
    </r>
    <r>
      <rPr>
        <sz val="12"/>
        <color rgb="FF000000"/>
        <rFont val="Times New Roman"/>
        <family val="1"/>
      </rPr>
      <t>Vought Company menentukan bahwa piutang ATrain mengalami penurunan nilai sebesar 15.000.000.</t>
    </r>
  </si>
  <si>
    <r>
      <t>·</t>
    </r>
    <r>
      <rPr>
        <sz val="7"/>
        <color rgb="FF000000"/>
        <rFont val="Times New Roman"/>
        <family val="1"/>
      </rPr>
      <t xml:space="preserve">       </t>
    </r>
    <r>
      <rPr>
        <sz val="12"/>
        <color rgb="FF000000"/>
        <rFont val="Times New Roman"/>
        <family val="1"/>
      </rPr>
      <t>Piutang The Deep mengalami penurunan nilai secara total.</t>
    </r>
  </si>
  <si>
    <r>
      <t>·</t>
    </r>
    <r>
      <rPr>
        <sz val="7"/>
        <color rgb="FF000000"/>
        <rFont val="Times New Roman"/>
        <family val="1"/>
      </rPr>
      <t xml:space="preserve">       </t>
    </r>
    <r>
      <rPr>
        <sz val="12"/>
        <color rgb="FF000000"/>
        <rFont val="Times New Roman"/>
        <family val="1"/>
      </rPr>
      <t>Piutang Starlight dan Noir tidak dianggap turun nilainya.</t>
    </r>
  </si>
  <si>
    <r>
      <t>·</t>
    </r>
    <r>
      <rPr>
        <sz val="7"/>
        <color rgb="FF000000"/>
        <rFont val="Times New Roman"/>
        <family val="1"/>
      </rPr>
      <t xml:space="preserve">       </t>
    </r>
    <r>
      <rPr>
        <sz val="12"/>
        <color rgb="FF000000"/>
        <rFont val="Times New Roman"/>
        <family val="1"/>
      </rPr>
      <t>Vought Company menentukan bahwa tingkat komposit (gabungan) sebesar 2% sudah sesuai untuk mengukur penurunan nilai atas seluruh piutang lainnya.</t>
    </r>
  </si>
  <si>
    <t>Tentukanlah total penurunan nilai piutang Oceana Company!</t>
  </si>
  <si>
    <t>Piutang yang dinilai secara individu</t>
  </si>
  <si>
    <t>Piutang yang dinilai secara kolektif</t>
  </si>
  <si>
    <t xml:space="preserve">Total piutang yang dinilai secara kolektif </t>
  </si>
  <si>
    <t xml:space="preserve">Penurunan nilai yang dinilai secara kolektif </t>
  </si>
  <si>
    <t>Total Penurunan Piutang</t>
  </si>
  <si>
    <t>Kasus 3</t>
  </si>
  <si>
    <t>Diketahui analisa umur piutang PT. Asylum pada tanggal 31 Desember 2025 adalah sebagai berikut:</t>
  </si>
  <si>
    <t>PT. Asylum</t>
  </si>
  <si>
    <t>Daftar Umur Piutang</t>
  </si>
  <si>
    <t>PT. Bambu</t>
  </si>
  <si>
    <t>PT. Beringin</t>
  </si>
  <si>
    <t>PT. Teratai</t>
  </si>
  <si>
    <t>PT. Anggrek</t>
  </si>
  <si>
    <t>REKONSILIASI 4 KOLOM</t>
  </si>
  <si>
    <t>Transaksi</t>
  </si>
  <si>
    <t>Saldo 31 agust 2024</t>
  </si>
  <si>
    <t>Penerimaan sept 2024</t>
  </si>
  <si>
    <t>Pengeluaran sept 2024</t>
  </si>
  <si>
    <t>Saldo 30 sept 2024</t>
  </si>
  <si>
    <t>Saldo Laporan Bank</t>
  </si>
  <si>
    <t>Setoran dalam perjalanan</t>
  </si>
  <si>
    <t>Cek yang masih beredar</t>
  </si>
  <si>
    <t>Data dari rekening kas perusahaan</t>
  </si>
  <si>
    <t>Biaya Adm Bank</t>
  </si>
  <si>
    <t>Cek kosong dari pihak luar</t>
  </si>
  <si>
    <t>Penagihan wesel oleh Bank</t>
  </si>
  <si>
    <t>DATA PENYEBAB PERBEDAAN</t>
  </si>
  <si>
    <t>Cek yang beredar</t>
  </si>
  <si>
    <t>Kesalahan pembebanan cek oleh bank : September</t>
  </si>
  <si>
    <t>Biaya administrasi bank</t>
  </si>
  <si>
    <t>Kesalahan mencatat pengeluaran oleh perusahaan : September</t>
  </si>
  <si>
    <t>Saldo Catatan Perusahaan</t>
  </si>
  <si>
    <t>Penagihan Wesel</t>
  </si>
  <si>
    <t>Cek dari perusahaan lain oleh bank telah salah dibebankan pada rekening giro perusahaan</t>
  </si>
  <si>
    <t>REKONSILIASI 8 KOLOM</t>
  </si>
  <si>
    <t>TRANSAKSI</t>
  </si>
  <si>
    <t>SALDO 31 AGUST 2024</t>
  </si>
  <si>
    <t>PENERIMAAN SEPT 2024</t>
  </si>
  <si>
    <t>PENGELUARAN SEPT 2024</t>
  </si>
  <si>
    <t>SALDO 30 SEPT 2024</t>
  </si>
  <si>
    <t>KAS</t>
  </si>
  <si>
    <t>BANK</t>
  </si>
  <si>
    <t>Aspek Penyusutan</t>
  </si>
  <si>
    <t>Harga Perolehan</t>
  </si>
  <si>
    <t>Nilai Residu</t>
  </si>
  <si>
    <t>Masa Manfaat</t>
  </si>
  <si>
    <t xml:space="preserve">a. </t>
  </si>
  <si>
    <t>Garis Lurus</t>
  </si>
  <si>
    <t>Penyusutan Per Tahun :</t>
  </si>
  <si>
    <t xml:space="preserve">  </t>
  </si>
  <si>
    <t xml:space="preserve">       Akm.Peny Mesin</t>
  </si>
  <si>
    <t xml:space="preserve">B. </t>
  </si>
  <si>
    <t>Jumlah Angka Tahun</t>
  </si>
  <si>
    <t>Thn</t>
  </si>
  <si>
    <t>Rasio Penyusutan</t>
  </si>
  <si>
    <t>Dasar Penyusutan</t>
  </si>
  <si>
    <t>Beban Penysutan Per Tahun</t>
  </si>
  <si>
    <t>Notes :</t>
  </si>
  <si>
    <t xml:space="preserve">Jurnal </t>
  </si>
  <si>
    <t>C.</t>
  </si>
  <si>
    <t>Saldo Menurun</t>
  </si>
  <si>
    <t>Nilai Buku Awal Tahun</t>
  </si>
  <si>
    <t>Nilai Buku akhir Tahun</t>
  </si>
  <si>
    <t>1</t>
  </si>
  <si>
    <t>2</t>
  </si>
  <si>
    <t>3</t>
  </si>
  <si>
    <t>4</t>
  </si>
  <si>
    <t>5</t>
  </si>
  <si>
    <t>Jurnal</t>
  </si>
  <si>
    <t>Aspek Yang Perlu Di hitung</t>
  </si>
  <si>
    <t>:</t>
  </si>
  <si>
    <t>Potongan Pembelian</t>
  </si>
  <si>
    <t>BPHTB</t>
  </si>
  <si>
    <t>Gedung</t>
  </si>
  <si>
    <t>Biaya Reparasi</t>
  </si>
  <si>
    <t>Potongan Pembelia</t>
  </si>
  <si>
    <t xml:space="preserve">           Kas</t>
  </si>
  <si>
    <t>Biaya &amp; Harga Perolehan Gedung Sebenarnya</t>
  </si>
  <si>
    <t>DPP Gedung</t>
  </si>
  <si>
    <t xml:space="preserve">Biaya Yang Harus Dikapitalisasi </t>
  </si>
  <si>
    <t>Biaya Reparsi</t>
  </si>
  <si>
    <t>Total Biaya</t>
  </si>
  <si>
    <t>Total Harga Gedung</t>
  </si>
  <si>
    <t>Diketahui :</t>
  </si>
  <si>
    <t>Harga Mesin</t>
  </si>
  <si>
    <t>Perincian Pembayaran Bunga Selama 3 Tahun</t>
  </si>
  <si>
    <t>Uang Muka</t>
  </si>
  <si>
    <t>Tahun</t>
  </si>
  <si>
    <t>Angsuran</t>
  </si>
  <si>
    <t>Bunga</t>
  </si>
  <si>
    <t>Pokok Angsuran</t>
  </si>
  <si>
    <t>Pokok Hutang</t>
  </si>
  <si>
    <t>Angsuran Per Tahun</t>
  </si>
  <si>
    <t>0</t>
  </si>
  <si>
    <t>Jumlah Bunga Per Periode</t>
  </si>
  <si>
    <t>Periode</t>
  </si>
  <si>
    <t xml:space="preserve">Perhitngan Jumlah Bunga </t>
  </si>
  <si>
    <t>Bunga Selama Angsuran</t>
  </si>
  <si>
    <t>Jumlah Angsuran</t>
  </si>
  <si>
    <t>Jumlah Bunga</t>
  </si>
  <si>
    <t>Tanggal</t>
  </si>
  <si>
    <t>Mesin</t>
  </si>
  <si>
    <t>Utang Angsuran</t>
  </si>
  <si>
    <t xml:space="preserve">          Kas</t>
  </si>
  <si>
    <t>Beban Bunga</t>
  </si>
  <si>
    <t>B.</t>
  </si>
  <si>
    <t xml:space="preserve">C. </t>
  </si>
  <si>
    <t>Saldo Menurun Ganda</t>
  </si>
  <si>
    <t>Unit Produksi :</t>
  </si>
  <si>
    <t>Tahun 1 :</t>
  </si>
  <si>
    <t>Tahun 2 :</t>
  </si>
  <si>
    <t>Tahun 3 :</t>
  </si>
  <si>
    <t>Tahun 4 :</t>
  </si>
  <si>
    <t>Tahun 5 :</t>
  </si>
  <si>
    <t>6</t>
  </si>
  <si>
    <t>Tahun 6 :</t>
  </si>
  <si>
    <t>7</t>
  </si>
  <si>
    <t>Tahun 7 :</t>
  </si>
  <si>
    <t>8</t>
  </si>
  <si>
    <t>Tahun 8 :</t>
  </si>
  <si>
    <t>9</t>
  </si>
  <si>
    <t>Tahun 9 :</t>
  </si>
  <si>
    <t>10</t>
  </si>
  <si>
    <t>Tahun 10 :</t>
  </si>
  <si>
    <t>Total :</t>
  </si>
  <si>
    <t>Dasar Penyusuta</t>
  </si>
  <si>
    <t>Nilai Buku Akhir tahun</t>
  </si>
  <si>
    <t>PPn Masukan</t>
  </si>
  <si>
    <t>Truk</t>
  </si>
  <si>
    <t>Biaya Asuransi</t>
  </si>
  <si>
    <t>Biaya Pengiriman</t>
  </si>
  <si>
    <t>Biaya Pelatihan</t>
  </si>
  <si>
    <t xml:space="preserve">            Kas</t>
  </si>
  <si>
    <t>CONTOH KASUS 1</t>
  </si>
  <si>
    <t>A. PENGAKUAN GOODWILL</t>
  </si>
  <si>
    <t xml:space="preserve">Harga beli </t>
  </si>
  <si>
    <t>Penyelesaian:</t>
  </si>
  <si>
    <t>PT RENA MAJU</t>
  </si>
  <si>
    <t>1. Menghitung besarnya goodwill</t>
  </si>
  <si>
    <t>NERACA</t>
  </si>
  <si>
    <t>31 DESEMBER 2025</t>
  </si>
  <si>
    <t>Total Harga Pasar Aktiva</t>
  </si>
  <si>
    <t>Kas Bank</t>
  </si>
  <si>
    <t>Piutang Dagang</t>
  </si>
  <si>
    <t>Total Harga Pasar Aktiva Bersih</t>
  </si>
  <si>
    <t>Maka:</t>
  </si>
  <si>
    <t xml:space="preserve">Total </t>
  </si>
  <si>
    <t>Harga Beli</t>
  </si>
  <si>
    <t>Harga Pasar Aktiva Bersih</t>
  </si>
  <si>
    <t>Berdasarkan penilaian yang independen, harga pasar wajar aktiva bersih tersebut:</t>
  </si>
  <si>
    <t>Goodwill</t>
  </si>
  <si>
    <t xml:space="preserve">I : Kas Bank sebesar </t>
  </si>
  <si>
    <t xml:space="preserve">II : Piutang Dagang sebesar </t>
  </si>
  <si>
    <t>2. Jurnal Perolehan Goodwill</t>
  </si>
  <si>
    <t xml:space="preserve">III : Persediaan sebesar </t>
  </si>
  <si>
    <t xml:space="preserve">IV : Aktiva tetap </t>
  </si>
  <si>
    <r>
      <rPr>
        <sz val="12"/>
        <color theme="1"/>
        <rFont val="Times New Roman"/>
        <family val="1"/>
      </rPr>
      <t>1.</t>
    </r>
    <r>
      <rPr>
        <sz val="7"/>
        <color theme="1"/>
        <rFont val="Times New Roman"/>
        <family val="1"/>
      </rPr>
      <t xml:space="preserve">     </t>
    </r>
    <r>
      <rPr>
        <sz val="12"/>
        <color theme="1"/>
        <rFont val="Times New Roman"/>
        <family val="1"/>
      </rPr>
      <t>Hitung berapa besar goodwill yang diperoleh PT Yubi Clair!</t>
    </r>
  </si>
  <si>
    <r>
      <rPr>
        <sz val="12"/>
        <color theme="1"/>
        <rFont val="Times New Roman"/>
        <family val="1"/>
      </rPr>
      <t>2.</t>
    </r>
    <r>
      <rPr>
        <sz val="7"/>
        <color theme="1"/>
        <rFont val="Times New Roman"/>
        <family val="1"/>
      </rPr>
      <t xml:space="preserve">     </t>
    </r>
    <r>
      <rPr>
        <sz val="12"/>
        <color theme="1"/>
        <rFont val="Times New Roman"/>
        <family val="1"/>
      </rPr>
      <t>Buat jurnal perolehan goodwill!</t>
    </r>
  </si>
  <si>
    <t xml:space="preserve">                Utang Dagang</t>
  </si>
  <si>
    <t xml:space="preserve">                Kas</t>
  </si>
  <si>
    <t>LATIHAN 1</t>
  </si>
  <si>
    <r>
      <rPr>
        <sz val="12"/>
        <color theme="1"/>
        <rFont val="Times New Roman"/>
        <family val="1"/>
      </rPr>
      <t xml:space="preserve">PT Wong Kalana ingin membeli PT Jaya Fadlan dengan harga </t>
    </r>
    <r>
      <rPr>
        <sz val="12"/>
        <color rgb="FFFF0000"/>
        <rFont val="Times New Roman"/>
        <family val="1"/>
      </rPr>
      <t>Rp25.000.000</t>
    </r>
    <r>
      <rPr>
        <sz val="12"/>
        <color theme="1"/>
        <rFont val="Times New Roman"/>
        <family val="1"/>
      </rPr>
      <t>, dimana aktiva yang dibeli sebagai berikut:</t>
    </r>
  </si>
  <si>
    <t>PT JAYA FADLAN</t>
  </si>
  <si>
    <t>Utang Usaha</t>
  </si>
  <si>
    <r>
      <rPr>
        <sz val="12"/>
        <color theme="1"/>
        <rFont val="Times New Roman"/>
        <family val="1"/>
      </rPr>
      <t>1.</t>
    </r>
    <r>
      <rPr>
        <sz val="7"/>
        <color theme="1"/>
        <rFont val="Times New Roman"/>
        <family val="1"/>
      </rPr>
      <t xml:space="preserve">     </t>
    </r>
    <r>
      <rPr>
        <sz val="12"/>
        <color theme="1"/>
        <rFont val="Times New Roman"/>
        <family val="1"/>
      </rPr>
      <t>Hitung berapa besar goodwill yang diperoleh PT Wong Kalana!</t>
    </r>
  </si>
  <si>
    <t>PT Maju lancar melaporkan laba brsih sebesar Rp240.000.000 perusahaan mengumumkan dan membayar deviden preferen sebesasr Rp.40.000.000 untuk tahun ini. Jumlah rata-rata tertimbang saham biasa yang beredar tahun ini adalah 100.000 saham. Hitunglah laba per saham PT maju lancar!</t>
  </si>
  <si>
    <t>LAPORAN SALDO LABA</t>
  </si>
  <si>
    <t>Total Harga Truk</t>
  </si>
  <si>
    <t>DPP Truk</t>
  </si>
  <si>
    <r>
      <t xml:space="preserve">PT Yubi Clair ingin membeli PT Rena Maju dengan harga </t>
    </r>
    <r>
      <rPr>
        <sz val="12"/>
        <color rgb="FFFF0000"/>
        <rFont val="Times New Roman"/>
        <family val="1"/>
      </rPr>
      <t>Rp25.000.000</t>
    </r>
    <r>
      <rPr>
        <sz val="12"/>
        <color theme="1"/>
        <rFont val="Times New Roman"/>
        <family val="1"/>
      </rPr>
      <t xml:space="preserve"> dimana aktiva yang dibeli sebagai berikut:</t>
    </r>
  </si>
  <si>
    <t>31 MEI</t>
  </si>
  <si>
    <t>30 JUNI</t>
  </si>
  <si>
    <t>DATA DARI LAPORAN BAK</t>
  </si>
  <si>
    <t>Saldo per 31 Mei 2024</t>
  </si>
  <si>
    <t>Penerimaan bulan Juni 2026</t>
  </si>
  <si>
    <t>Pengeluaran bulan Juni 2026</t>
  </si>
  <si>
    <t>Saldo per 30 Juni 2026</t>
  </si>
  <si>
    <t>Saldo per 31 Mei 2026</t>
  </si>
  <si>
    <t>Mei</t>
  </si>
  <si>
    <t>Juni</t>
  </si>
  <si>
    <t>Kesalahan pembebanan cek oleh bank : Juni</t>
  </si>
  <si>
    <t>Kesalahan mencatat pengeluaran oleh perusahaan : Juni</t>
  </si>
  <si>
    <t xml:space="preserve">Kesalahan mencatat pengeluaran oleh perusahaan (Seharusnya Rp21 dicatat Rp 48)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</si>
</sst>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Rp&quot;* #,##0_-;\-&quot;Rp&quot;* #,##0_-;_-&quot;Rp&quot;* &quot;-&quot;_-;_-@_-"/>
    <numFmt numFmtId="44" formatCode="_-&quot;Rp&quot;* #,##0.00_-;\-&quot;Rp&quot;* #,##0.00_-;_-&quot;Rp&quot;* &quot;-&quot;??_-;_-@_-"/>
    <numFmt numFmtId="43" formatCode="_-* #,##0.00_-;\-* #,##0.00_-;_-* &quot;-&quot;??_-;_-@_-"/>
    <numFmt numFmtId="164" formatCode="_-&quot;Rp&quot;* #,##0_-;\-&quot;Rp&quot;* #,##0_-;_-&quot;Rp&quot;* &quot;-&quot;??_-;_-@_-"/>
    <numFmt numFmtId="165" formatCode="_-[$Rp]* #,##0_-;\-[$Rp]* #,##0_-;_-[$Rp]* &quot;-&quot;??_-;_-@_-" x16r2:formatCode16="_-[$Rp-jv-Java-ID]* #,##0_-;\-[$Rp-jv-Java-ID]* #,##0_-;_-[$Rp-jv-Java-ID]* &quot;-&quot;??_-;_-@_-"/>
    <numFmt numFmtId="166" formatCode="_-[$Rp-421]* #,##0_-;\-[$Rp-421]* #,##0_-;_-[$Rp-421]* &quot;-&quot;_-;_-@_-"/>
    <numFmt numFmtId="167" formatCode="_(* #,##0_);_(* \(#,##0\);_(* &quot;-&quot;??_);_(@_)"/>
    <numFmt numFmtId="168" formatCode="_-[$Rp-421]* #,##0_-;\-[$Rp-421]* #,##0_-;_-[$Rp-421]* &quot;-&quot;??_-;_-@_-"/>
    <numFmt numFmtId="169" formatCode="&quot;Rp&quot;#,##0"/>
    <numFmt numFmtId="170" formatCode="#,##0;\(#,##0\)"/>
  </numFmts>
  <fonts count="28" x14ac:knownFonts="1">
    <font>
      <sz val="11"/>
      <color theme="1"/>
      <name val="Aptos Narrow"/>
      <family val="2"/>
      <scheme val="minor"/>
    </font>
    <font>
      <sz val="11"/>
      <color theme="1"/>
      <name val="Aptos Narrow"/>
      <family val="2"/>
      <scheme val="minor"/>
    </font>
    <font>
      <b/>
      <sz val="11"/>
      <color theme="1"/>
      <name val="Aptos Narrow"/>
      <family val="2"/>
      <scheme val="minor"/>
    </font>
    <font>
      <sz val="12"/>
      <color theme="1"/>
      <name val="Times New Roman"/>
      <family val="1"/>
    </font>
    <font>
      <b/>
      <sz val="12"/>
      <color theme="1"/>
      <name val="Times New Roman"/>
      <family val="1"/>
    </font>
    <font>
      <sz val="7"/>
      <color theme="1"/>
      <name val="Times New Roman"/>
      <family val="1"/>
    </font>
    <font>
      <b/>
      <u/>
      <sz val="12"/>
      <color theme="1"/>
      <name val="Times New Roman"/>
      <family val="1"/>
    </font>
    <font>
      <u/>
      <sz val="12"/>
      <color theme="1"/>
      <name val="Times New Roman"/>
      <family val="1"/>
    </font>
    <font>
      <sz val="11"/>
      <color theme="1"/>
      <name val="Times New Roman"/>
      <family val="1"/>
    </font>
    <font>
      <b/>
      <sz val="14"/>
      <color theme="1"/>
      <name val="Times New Roman"/>
      <family val="1"/>
    </font>
    <font>
      <b/>
      <i/>
      <sz val="12"/>
      <color theme="1"/>
      <name val="Times New Roman"/>
      <family val="1"/>
    </font>
    <font>
      <b/>
      <sz val="12"/>
      <color rgb="FF000000"/>
      <name val="Times New Roman"/>
      <family val="1"/>
    </font>
    <font>
      <sz val="12"/>
      <color rgb="FF000000"/>
      <name val="Times New Roman"/>
      <family val="1"/>
    </font>
    <font>
      <b/>
      <sz val="14"/>
      <color rgb="FF000000"/>
      <name val="Times New Roman"/>
      <family val="1"/>
    </font>
    <font>
      <b/>
      <u/>
      <sz val="12"/>
      <color rgb="FF000000"/>
      <name val="Times New Roman"/>
      <family val="1"/>
    </font>
    <font>
      <sz val="12"/>
      <color rgb="FF000000"/>
      <name val="Symbol"/>
      <family val="1"/>
      <charset val="2"/>
    </font>
    <font>
      <sz val="7"/>
      <color rgb="FF000000"/>
      <name val="Times New Roman"/>
      <family val="1"/>
    </font>
    <font>
      <b/>
      <sz val="11"/>
      <color theme="1"/>
      <name val="Times New Roman"/>
      <family val="1"/>
    </font>
    <font>
      <sz val="14"/>
      <color theme="1"/>
      <name val="Times New Roman"/>
      <family val="1"/>
    </font>
    <font>
      <sz val="16"/>
      <color theme="1"/>
      <name val="Times New Roman"/>
      <family val="1"/>
    </font>
    <font>
      <b/>
      <u/>
      <sz val="16"/>
      <color theme="1"/>
      <name val="Times New Roman"/>
      <family val="1"/>
    </font>
    <font>
      <sz val="11"/>
      <color rgb="FFFFC930"/>
      <name val="Times New Roman"/>
      <family val="1"/>
    </font>
    <font>
      <b/>
      <sz val="16"/>
      <color theme="1"/>
      <name val="Times New Roman"/>
      <family val="1"/>
    </font>
    <font>
      <b/>
      <u/>
      <sz val="11"/>
      <color theme="1"/>
      <name val="Times New Roman"/>
      <family val="1"/>
    </font>
    <font>
      <sz val="12"/>
      <color rgb="FFFF0000"/>
      <name val="Times New Roman"/>
      <family val="1"/>
    </font>
    <font>
      <sz val="11"/>
      <name val="Aptos Narrow"/>
      <family val="2"/>
    </font>
    <font>
      <sz val="12"/>
      <name val="Times New Roman"/>
      <family val="1"/>
    </font>
    <font>
      <u/>
      <sz val="12"/>
      <name val="Times New Roman"/>
      <family val="1"/>
    </font>
  </fonts>
  <fills count="1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4" tint="0.39997558519241921"/>
        <bgColor indexed="64"/>
      </patternFill>
    </fill>
    <fill>
      <patternFill patternType="solid">
        <fgColor rgb="FFFFC000"/>
        <bgColor rgb="FFDBE9F7"/>
      </patternFill>
    </fill>
    <fill>
      <patternFill patternType="solid">
        <fgColor rgb="FFE8E8E8"/>
        <bgColor rgb="FFE8E8E8"/>
      </patternFill>
    </fill>
    <fill>
      <patternFill patternType="solid">
        <fgColor rgb="FFFFC000"/>
        <bgColor rgb="FFF1CEEE"/>
      </patternFill>
    </fill>
    <fill>
      <patternFill patternType="solid">
        <fgColor theme="3"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cellStyleXfs>
  <cellXfs count="309">
    <xf numFmtId="0" fontId="0" fillId="0" borderId="0" xfId="0"/>
    <xf numFmtId="0" fontId="0" fillId="2" borderId="0" xfId="0" applyFill="1"/>
    <xf numFmtId="0" fontId="3" fillId="0" borderId="0" xfId="0" applyFont="1" applyAlignment="1">
      <alignment horizontal="center"/>
    </xf>
    <xf numFmtId="42" fontId="4" fillId="0" borderId="1" xfId="3" applyFont="1" applyBorder="1" applyAlignment="1">
      <alignment horizontal="center"/>
    </xf>
    <xf numFmtId="42" fontId="3" fillId="0" borderId="1" xfId="3" applyFont="1" applyBorder="1" applyAlignment="1">
      <alignment horizontal="center"/>
    </xf>
    <xf numFmtId="0" fontId="3" fillId="0" borderId="0" xfId="3" applyNumberFormat="1" applyFont="1" applyAlignment="1">
      <alignment horizontal="center"/>
    </xf>
    <xf numFmtId="0" fontId="3" fillId="0" borderId="0" xfId="0" applyFont="1"/>
    <xf numFmtId="0" fontId="4" fillId="2" borderId="3" xfId="0" applyFont="1" applyFill="1" applyBorder="1" applyAlignment="1">
      <alignment horizontal="center"/>
    </xf>
    <xf numFmtId="0" fontId="3" fillId="0" borderId="0" xfId="0" applyFont="1" applyAlignment="1">
      <alignment horizontal="justify" vertical="center"/>
    </xf>
    <xf numFmtId="0" fontId="3" fillId="0" borderId="1" xfId="0" applyFont="1" applyBorder="1" applyAlignment="1">
      <alignment horizontal="center" vertical="center" wrapText="1"/>
    </xf>
    <xf numFmtId="0" fontId="4" fillId="0" borderId="0" xfId="0" applyFont="1" applyAlignment="1">
      <alignment horizontal="justify" vertical="center"/>
    </xf>
    <xf numFmtId="0" fontId="8" fillId="0" borderId="0" xfId="0" applyFont="1"/>
    <xf numFmtId="0" fontId="8" fillId="0" borderId="0" xfId="0" applyFont="1" applyAlignment="1">
      <alignment horizontal="center"/>
    </xf>
    <xf numFmtId="0" fontId="9" fillId="0" borderId="0" xfId="0" applyFont="1"/>
    <xf numFmtId="0" fontId="4" fillId="0" borderId="0" xfId="0" applyFont="1" applyAlignment="1">
      <alignment horizontal="left" vertical="center"/>
    </xf>
    <xf numFmtId="0" fontId="3" fillId="0" borderId="0" xfId="0" applyFont="1" applyAlignment="1">
      <alignment horizontal="left" vertical="center" wrapText="1"/>
    </xf>
    <xf numFmtId="44" fontId="3" fillId="0" borderId="1" xfId="0" applyNumberFormat="1" applyFont="1" applyBorder="1" applyAlignment="1">
      <alignment horizontal="left" vertical="center" wrapText="1"/>
    </xf>
    <xf numFmtId="44" fontId="3" fillId="0" borderId="1" xfId="0" applyNumberFormat="1" applyFont="1" applyBorder="1" applyAlignment="1">
      <alignment horizontal="right" vertical="center"/>
    </xf>
    <xf numFmtId="9" fontId="3" fillId="0" borderId="1" xfId="0" applyNumberFormat="1" applyFont="1" applyBorder="1" applyAlignment="1">
      <alignment horizontal="right" vertical="center" wrapText="1"/>
    </xf>
    <xf numFmtId="0" fontId="12" fillId="0" borderId="1" xfId="0" applyFont="1" applyBorder="1" applyAlignment="1">
      <alignment horizontal="justify" vertical="center" wrapText="1"/>
    </xf>
    <xf numFmtId="44" fontId="12"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justify" vertical="center" wrapText="1"/>
    </xf>
    <xf numFmtId="9" fontId="12" fillId="0" borderId="1" xfId="0" applyNumberFormat="1" applyFont="1" applyBorder="1" applyAlignment="1">
      <alignment horizontal="center" vertical="center" wrapText="1"/>
    </xf>
    <xf numFmtId="0" fontId="12" fillId="0" borderId="0" xfId="0" applyFont="1" applyAlignment="1">
      <alignment horizontal="center" vertical="center" wrapText="1"/>
    </xf>
    <xf numFmtId="3" fontId="11" fillId="2" borderId="1" xfId="0" applyNumberFormat="1" applyFont="1" applyFill="1" applyBorder="1" applyAlignment="1">
      <alignment horizontal="center" vertical="center" wrapText="1"/>
    </xf>
    <xf numFmtId="3" fontId="12" fillId="0" borderId="1" xfId="0" applyNumberFormat="1" applyFont="1" applyBorder="1" applyAlignment="1">
      <alignment horizontal="right" vertical="center" wrapText="1"/>
    </xf>
    <xf numFmtId="3" fontId="11" fillId="0" borderId="1" xfId="0" applyNumberFormat="1" applyFont="1" applyBorder="1" applyAlignment="1">
      <alignment horizontal="right" vertical="center" wrapText="1"/>
    </xf>
    <xf numFmtId="0" fontId="12" fillId="0" borderId="0" xfId="0" applyFont="1" applyAlignment="1">
      <alignment horizontal="justify" vertical="center"/>
    </xf>
    <xf numFmtId="0" fontId="12" fillId="0" borderId="12" xfId="0" applyFont="1" applyBorder="1" applyAlignment="1">
      <alignment horizontal="justify" vertical="center" wrapText="1"/>
    </xf>
    <xf numFmtId="0" fontId="12" fillId="0" borderId="11" xfId="0" applyFont="1" applyBorder="1" applyAlignment="1">
      <alignment horizontal="justify" vertical="center" wrapText="1"/>
    </xf>
    <xf numFmtId="0" fontId="12" fillId="0" borderId="0" xfId="0" applyFont="1" applyAlignment="1">
      <alignment horizontal="right" vertical="center" wrapText="1"/>
    </xf>
    <xf numFmtId="3" fontId="12" fillId="0" borderId="12" xfId="0" applyNumberFormat="1" applyFont="1" applyBorder="1" applyAlignment="1">
      <alignment horizontal="right" vertical="center" wrapText="1"/>
    </xf>
    <xf numFmtId="3" fontId="12" fillId="0" borderId="0" xfId="0" applyNumberFormat="1" applyFont="1" applyAlignment="1">
      <alignment horizontal="right" vertical="center" wrapText="1"/>
    </xf>
    <xf numFmtId="0" fontId="12" fillId="0" borderId="12" xfId="0" applyFont="1" applyBorder="1" applyAlignment="1">
      <alignment horizontal="right" vertical="center" wrapText="1"/>
    </xf>
    <xf numFmtId="3" fontId="12" fillId="0" borderId="7" xfId="0" applyNumberFormat="1" applyFont="1" applyBorder="1" applyAlignment="1">
      <alignment horizontal="right" vertical="center" wrapText="1"/>
    </xf>
    <xf numFmtId="3" fontId="11" fillId="0" borderId="0" xfId="0" applyNumberFormat="1" applyFont="1" applyAlignment="1">
      <alignment horizontal="right" vertical="center" wrapText="1"/>
    </xf>
    <xf numFmtId="3" fontId="12" fillId="0" borderId="13" xfId="0" applyNumberFormat="1" applyFont="1" applyBorder="1" applyAlignment="1">
      <alignment horizontal="right" vertical="center" wrapText="1"/>
    </xf>
    <xf numFmtId="3" fontId="11" fillId="0" borderId="15" xfId="0" applyNumberFormat="1" applyFont="1" applyBorder="1" applyAlignment="1">
      <alignment horizontal="right" vertical="center" wrapText="1"/>
    </xf>
    <xf numFmtId="0" fontId="8" fillId="0" borderId="0" xfId="0" applyFont="1" applyAlignment="1">
      <alignment horizontal="left"/>
    </xf>
    <xf numFmtId="3" fontId="12"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0" borderId="0" xfId="0" applyFont="1" applyAlignment="1">
      <alignment vertical="center"/>
    </xf>
    <xf numFmtId="0" fontId="8" fillId="0" borderId="1" xfId="0" applyFont="1" applyBorder="1" applyAlignment="1">
      <alignment vertical="center"/>
    </xf>
    <xf numFmtId="164" fontId="8" fillId="0" borderId="1" xfId="2" applyNumberFormat="1" applyFont="1" applyBorder="1" applyAlignment="1">
      <alignment vertical="center"/>
    </xf>
    <xf numFmtId="0" fontId="17" fillId="0" borderId="1" xfId="0" applyFont="1" applyBorder="1" applyAlignment="1">
      <alignment vertical="center"/>
    </xf>
    <xf numFmtId="164" fontId="17" fillId="0" borderId="1" xfId="2" applyNumberFormat="1" applyFont="1" applyBorder="1" applyAlignment="1">
      <alignment vertical="center"/>
    </xf>
    <xf numFmtId="0" fontId="8" fillId="0" borderId="1" xfId="0" applyFont="1" applyBorder="1" applyAlignment="1">
      <alignment vertical="center" wrapText="1"/>
    </xf>
    <xf numFmtId="0" fontId="17" fillId="0" borderId="1" xfId="0" applyFont="1" applyBorder="1" applyAlignment="1">
      <alignment vertical="center" wrapText="1"/>
    </xf>
    <xf numFmtId="164" fontId="8" fillId="0" borderId="0" xfId="0" applyNumberFormat="1" applyFont="1" applyAlignment="1">
      <alignment vertical="center"/>
    </xf>
    <xf numFmtId="164" fontId="8" fillId="0" borderId="0" xfId="2" applyNumberFormat="1" applyFont="1" applyAlignment="1">
      <alignment vertical="center"/>
    </xf>
    <xf numFmtId="0" fontId="17" fillId="0" borderId="1" xfId="0" applyFont="1" applyBorder="1" applyAlignment="1">
      <alignment horizontal="center" vertical="center"/>
    </xf>
    <xf numFmtId="0" fontId="8" fillId="2" borderId="1" xfId="0" applyFont="1" applyFill="1" applyBorder="1" applyAlignment="1">
      <alignment vertical="center"/>
    </xf>
    <xf numFmtId="164" fontId="8" fillId="2" borderId="1" xfId="2" applyNumberFormat="1" applyFont="1" applyFill="1" applyBorder="1" applyAlignment="1">
      <alignment vertical="center"/>
    </xf>
    <xf numFmtId="0" fontId="2"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3" fillId="4" borderId="17" xfId="0" applyFont="1" applyFill="1" applyBorder="1"/>
    <xf numFmtId="165" fontId="3" fillId="5" borderId="18" xfId="0" applyNumberFormat="1" applyFont="1" applyFill="1" applyBorder="1"/>
    <xf numFmtId="0" fontId="3" fillId="4" borderId="19" xfId="0" applyFont="1" applyFill="1" applyBorder="1"/>
    <xf numFmtId="0" fontId="3" fillId="5" borderId="20" xfId="0" applyFont="1" applyFill="1" applyBorder="1"/>
    <xf numFmtId="0" fontId="19" fillId="0" borderId="0" xfId="0" applyFont="1"/>
    <xf numFmtId="0" fontId="20" fillId="0" borderId="0" xfId="0" applyFont="1"/>
    <xf numFmtId="0" fontId="18" fillId="0" borderId="0" xfId="0" applyFont="1"/>
    <xf numFmtId="166" fontId="3" fillId="6" borderId="0" xfId="0" applyNumberFormat="1" applyFont="1" applyFill="1"/>
    <xf numFmtId="166" fontId="3" fillId="4" borderId="0" xfId="0" applyNumberFormat="1" applyFont="1" applyFill="1"/>
    <xf numFmtId="0" fontId="3" fillId="4" borderId="18" xfId="0" applyFont="1" applyFill="1" applyBorder="1"/>
    <xf numFmtId="0" fontId="3" fillId="4" borderId="19" xfId="0" applyFont="1" applyFill="1" applyBorder="1" applyAlignment="1">
      <alignment horizontal="center"/>
    </xf>
    <xf numFmtId="0" fontId="3" fillId="4" borderId="16" xfId="0" applyFont="1" applyFill="1" applyBorder="1"/>
    <xf numFmtId="166" fontId="3" fillId="4" borderId="20" xfId="0" applyNumberFormat="1" applyFont="1" applyFill="1" applyBorder="1"/>
    <xf numFmtId="0" fontId="3" fillId="4" borderId="17" xfId="0" quotePrefix="1" applyFont="1" applyFill="1" applyBorder="1" applyAlignment="1">
      <alignment horizontal="center"/>
    </xf>
    <xf numFmtId="0" fontId="3" fillId="4" borderId="0" xfId="0" applyFont="1" applyFill="1" applyAlignment="1">
      <alignment horizontal="center"/>
    </xf>
    <xf numFmtId="0" fontId="3" fillId="4" borderId="16" xfId="0" applyFont="1" applyFill="1" applyBorder="1" applyAlignment="1">
      <alignment horizontal="center"/>
    </xf>
    <xf numFmtId="0" fontId="21" fillId="7" borderId="0" xfId="0" applyFont="1" applyFill="1"/>
    <xf numFmtId="166" fontId="8" fillId="0" borderId="0" xfId="0" applyNumberFormat="1" applyFont="1"/>
    <xf numFmtId="0" fontId="22" fillId="0" borderId="0" xfId="0" applyFont="1"/>
    <xf numFmtId="0" fontId="17" fillId="0" borderId="0" xfId="0" applyFont="1"/>
    <xf numFmtId="0" fontId="18" fillId="2" borderId="2" xfId="0" applyFont="1" applyFill="1" applyBorder="1" applyAlignment="1">
      <alignment horizontal="center"/>
    </xf>
    <xf numFmtId="165" fontId="3" fillId="8" borderId="18" xfId="0" applyNumberFormat="1" applyFont="1" applyFill="1" applyBorder="1"/>
    <xf numFmtId="165" fontId="3" fillId="9" borderId="18" xfId="0" applyNumberFormat="1" applyFont="1" applyFill="1" applyBorder="1"/>
    <xf numFmtId="0" fontId="3" fillId="9" borderId="20" xfId="0" applyFont="1" applyFill="1" applyBorder="1"/>
    <xf numFmtId="0" fontId="3" fillId="8" borderId="17" xfId="0" applyFont="1" applyFill="1" applyBorder="1"/>
    <xf numFmtId="0" fontId="3" fillId="8" borderId="19" xfId="0" applyFont="1" applyFill="1" applyBorder="1"/>
    <xf numFmtId="0" fontId="18" fillId="2" borderId="3" xfId="0" applyFont="1" applyFill="1" applyBorder="1"/>
    <xf numFmtId="0" fontId="18" fillId="2" borderId="6" xfId="0" applyFont="1" applyFill="1" applyBorder="1"/>
    <xf numFmtId="0" fontId="18" fillId="2" borderId="2" xfId="0" applyFont="1" applyFill="1" applyBorder="1"/>
    <xf numFmtId="166" fontId="3" fillId="8" borderId="0" xfId="0" applyNumberFormat="1" applyFont="1" applyFill="1"/>
    <xf numFmtId="0" fontId="3" fillId="8" borderId="18" xfId="0" applyFont="1" applyFill="1" applyBorder="1"/>
    <xf numFmtId="0" fontId="3" fillId="8" borderId="19" xfId="0" applyFont="1" applyFill="1" applyBorder="1" applyAlignment="1">
      <alignment horizontal="center"/>
    </xf>
    <xf numFmtId="0" fontId="3" fillId="8" borderId="16" xfId="0" applyFont="1" applyFill="1" applyBorder="1"/>
    <xf numFmtId="166" fontId="3" fillId="8" borderId="20" xfId="0" applyNumberFormat="1" applyFont="1" applyFill="1" applyBorder="1"/>
    <xf numFmtId="0" fontId="18" fillId="2" borderId="4" xfId="0" applyFont="1" applyFill="1" applyBorder="1" applyAlignment="1">
      <alignment horizontal="center"/>
    </xf>
    <xf numFmtId="0" fontId="3" fillId="8" borderId="21" xfId="0" quotePrefix="1" applyFont="1" applyFill="1" applyBorder="1" applyAlignment="1">
      <alignment horizontal="center"/>
    </xf>
    <xf numFmtId="165" fontId="3" fillId="8" borderId="5" xfId="0" applyNumberFormat="1" applyFont="1" applyFill="1" applyBorder="1"/>
    <xf numFmtId="167" fontId="3" fillId="8" borderId="22" xfId="0" applyNumberFormat="1" applyFont="1" applyFill="1" applyBorder="1"/>
    <xf numFmtId="0" fontId="3" fillId="8" borderId="17" xfId="0" quotePrefix="1" applyFont="1" applyFill="1" applyBorder="1" applyAlignment="1">
      <alignment horizontal="center"/>
    </xf>
    <xf numFmtId="165" fontId="3" fillId="8" borderId="0" xfId="0" applyNumberFormat="1" applyFont="1" applyFill="1"/>
    <xf numFmtId="167" fontId="3" fillId="8" borderId="18" xfId="0" applyNumberFormat="1" applyFont="1" applyFill="1" applyBorder="1"/>
    <xf numFmtId="0" fontId="3" fillId="8" borderId="19" xfId="0" quotePrefix="1" applyFont="1" applyFill="1" applyBorder="1" applyAlignment="1">
      <alignment horizontal="center"/>
    </xf>
    <xf numFmtId="0" fontId="3" fillId="8" borderId="16" xfId="0" applyFont="1" applyFill="1" applyBorder="1" applyAlignment="1">
      <alignment horizontal="center"/>
    </xf>
    <xf numFmtId="165" fontId="3" fillId="8" borderId="16" xfId="0" applyNumberFormat="1" applyFont="1" applyFill="1" applyBorder="1"/>
    <xf numFmtId="167" fontId="3" fillId="8" borderId="20" xfId="0" applyNumberFormat="1" applyFont="1" applyFill="1" applyBorder="1"/>
    <xf numFmtId="0" fontId="3" fillId="8" borderId="21" xfId="0" quotePrefix="1" applyFont="1" applyFill="1" applyBorder="1"/>
    <xf numFmtId="165" fontId="3" fillId="8" borderId="22" xfId="0" applyNumberFormat="1" applyFont="1" applyFill="1" applyBorder="1"/>
    <xf numFmtId="0" fontId="3" fillId="8" borderId="17" xfId="0" quotePrefix="1" applyFont="1" applyFill="1" applyBorder="1"/>
    <xf numFmtId="9" fontId="3" fillId="8" borderId="0" xfId="0" applyNumberFormat="1" applyFont="1" applyFill="1" applyAlignment="1">
      <alignment horizontal="center"/>
    </xf>
    <xf numFmtId="0" fontId="3" fillId="8" borderId="19" xfId="0" quotePrefix="1" applyFont="1" applyFill="1" applyBorder="1"/>
    <xf numFmtId="165" fontId="3" fillId="8" borderId="20" xfId="0" applyNumberFormat="1" applyFont="1" applyFill="1" applyBorder="1"/>
    <xf numFmtId="9" fontId="3" fillId="9" borderId="5" xfId="0" applyNumberFormat="1" applyFont="1" applyFill="1" applyBorder="1" applyAlignment="1">
      <alignment horizontal="center"/>
    </xf>
    <xf numFmtId="166" fontId="3" fillId="5" borderId="18" xfId="0" applyNumberFormat="1" applyFont="1" applyFill="1" applyBorder="1"/>
    <xf numFmtId="9" fontId="3" fillId="5" borderId="18" xfId="0" applyNumberFormat="1" applyFont="1" applyFill="1" applyBorder="1"/>
    <xf numFmtId="166" fontId="3" fillId="5" borderId="20" xfId="0" applyNumberFormat="1" applyFont="1" applyFill="1" applyBorder="1"/>
    <xf numFmtId="0" fontId="3" fillId="4" borderId="17" xfId="0" applyFont="1" applyFill="1" applyBorder="1" applyAlignment="1">
      <alignment horizontal="center"/>
    </xf>
    <xf numFmtId="0" fontId="3" fillId="4" borderId="0" xfId="0" applyFont="1" applyFill="1"/>
    <xf numFmtId="166" fontId="3" fillId="4" borderId="18" xfId="0" applyNumberFormat="1" applyFont="1" applyFill="1" applyBorder="1"/>
    <xf numFmtId="0" fontId="3" fillId="4" borderId="19" xfId="0" applyFont="1" applyFill="1" applyBorder="1" applyAlignment="1">
      <alignment horizontal="left"/>
    </xf>
    <xf numFmtId="0" fontId="18" fillId="2" borderId="6" xfId="0" applyFont="1" applyFill="1" applyBorder="1" applyAlignment="1">
      <alignment horizontal="center"/>
    </xf>
    <xf numFmtId="0" fontId="3" fillId="4" borderId="21" xfId="0" applyFont="1" applyFill="1" applyBorder="1"/>
    <xf numFmtId="0" fontId="4" fillId="4" borderId="5" xfId="0" applyFont="1" applyFill="1" applyBorder="1" applyAlignment="1">
      <alignment horizontal="center"/>
    </xf>
    <xf numFmtId="166" fontId="3" fillId="10" borderId="22" xfId="0" applyNumberFormat="1" applyFont="1" applyFill="1" applyBorder="1"/>
    <xf numFmtId="0" fontId="4" fillId="4" borderId="0" xfId="0" applyFont="1" applyFill="1" applyAlignment="1">
      <alignment horizontal="center"/>
    </xf>
    <xf numFmtId="166" fontId="3" fillId="10" borderId="18" xfId="0" applyNumberFormat="1" applyFont="1" applyFill="1" applyBorder="1"/>
    <xf numFmtId="9" fontId="3" fillId="10" borderId="18" xfId="0" applyNumberFormat="1" applyFont="1" applyFill="1" applyBorder="1"/>
    <xf numFmtId="168" fontId="3" fillId="4" borderId="0" xfId="0" applyNumberFormat="1" applyFont="1" applyFill="1"/>
    <xf numFmtId="0" fontId="4" fillId="4" borderId="16" xfId="0" applyFont="1" applyFill="1" applyBorder="1" applyAlignment="1">
      <alignment horizontal="center"/>
    </xf>
    <xf numFmtId="0" fontId="3" fillId="10" borderId="20" xfId="0" applyFont="1" applyFill="1" applyBorder="1"/>
    <xf numFmtId="166" fontId="3" fillId="4" borderId="16" xfId="0" applyNumberFormat="1" applyFont="1" applyFill="1" applyBorder="1"/>
    <xf numFmtId="166" fontId="3" fillId="4" borderId="18" xfId="1" applyNumberFormat="1" applyFont="1" applyFill="1" applyBorder="1"/>
    <xf numFmtId="15" fontId="3" fillId="4" borderId="17" xfId="0" applyNumberFormat="1" applyFont="1" applyFill="1" applyBorder="1" applyAlignment="1">
      <alignment horizontal="center"/>
    </xf>
    <xf numFmtId="0" fontId="3" fillId="4" borderId="16" xfId="0" applyFont="1" applyFill="1" applyBorder="1" applyAlignment="1">
      <alignment horizontal="left"/>
    </xf>
    <xf numFmtId="0" fontId="9" fillId="2" borderId="3" xfId="0" applyFont="1" applyFill="1" applyBorder="1" applyAlignment="1">
      <alignment horizontal="center"/>
    </xf>
    <xf numFmtId="0" fontId="9" fillId="2" borderId="6" xfId="0" applyFont="1" applyFill="1" applyBorder="1" applyAlignment="1">
      <alignment horizontal="center"/>
    </xf>
    <xf numFmtId="0" fontId="9" fillId="2" borderId="2" xfId="0" applyFont="1" applyFill="1" applyBorder="1" applyAlignment="1">
      <alignment horizontal="center"/>
    </xf>
    <xf numFmtId="0" fontId="8" fillId="4" borderId="17" xfId="0" quotePrefix="1" applyFont="1" applyFill="1" applyBorder="1" applyAlignment="1">
      <alignment horizontal="center"/>
    </xf>
    <xf numFmtId="165" fontId="8" fillId="4" borderId="0" xfId="0" applyNumberFormat="1" applyFont="1" applyFill="1"/>
    <xf numFmtId="9" fontId="8" fillId="5" borderId="0" xfId="0" applyNumberFormat="1" applyFont="1" applyFill="1" applyAlignment="1">
      <alignment horizontal="center"/>
    </xf>
    <xf numFmtId="165" fontId="8" fillId="4" borderId="18" xfId="0" applyNumberFormat="1" applyFont="1" applyFill="1" applyBorder="1"/>
    <xf numFmtId="0" fontId="8" fillId="4" borderId="17" xfId="0" quotePrefix="1" applyFont="1" applyFill="1" applyBorder="1"/>
    <xf numFmtId="166" fontId="8" fillId="5" borderId="18" xfId="0" applyNumberFormat="1" applyFont="1" applyFill="1" applyBorder="1"/>
    <xf numFmtId="9" fontId="8" fillId="4" borderId="0" xfId="0" applyNumberFormat="1" applyFont="1" applyFill="1" applyAlignment="1">
      <alignment horizontal="center"/>
    </xf>
    <xf numFmtId="0" fontId="8" fillId="0" borderId="17" xfId="0" applyFont="1" applyBorder="1"/>
    <xf numFmtId="0" fontId="8" fillId="0" borderId="18" xfId="0" applyFont="1" applyBorder="1"/>
    <xf numFmtId="0" fontId="8" fillId="0" borderId="19" xfId="0" applyFont="1" applyBorder="1" applyAlignment="1">
      <alignment horizontal="center"/>
    </xf>
    <xf numFmtId="0" fontId="8" fillId="0" borderId="16" xfId="0" applyFont="1" applyBorder="1"/>
    <xf numFmtId="166" fontId="8" fillId="0" borderId="20" xfId="0" applyNumberFormat="1" applyFont="1" applyBorder="1"/>
    <xf numFmtId="0" fontId="8" fillId="4" borderId="19" xfId="0" quotePrefix="1" applyFont="1" applyFill="1" applyBorder="1" applyAlignment="1">
      <alignment horizontal="center"/>
    </xf>
    <xf numFmtId="165" fontId="8" fillId="4" borderId="16" xfId="0" applyNumberFormat="1" applyFont="1" applyFill="1" applyBorder="1"/>
    <xf numFmtId="9" fontId="8" fillId="4" borderId="16" xfId="0" applyNumberFormat="1" applyFont="1" applyFill="1" applyBorder="1" applyAlignment="1">
      <alignment horizontal="center"/>
    </xf>
    <xf numFmtId="165" fontId="8" fillId="4" borderId="20" xfId="0" applyNumberFormat="1" applyFont="1" applyFill="1" applyBorder="1"/>
    <xf numFmtId="166" fontId="8" fillId="5" borderId="20" xfId="0" applyNumberFormat="1" applyFont="1" applyFill="1" applyBorder="1"/>
    <xf numFmtId="0" fontId="8" fillId="4" borderId="19" xfId="0" quotePrefix="1" applyFont="1" applyFill="1" applyBorder="1"/>
    <xf numFmtId="166" fontId="8" fillId="4" borderId="20" xfId="0" applyNumberFormat="1" applyFont="1" applyFill="1" applyBorder="1"/>
    <xf numFmtId="0" fontId="8" fillId="4" borderId="21" xfId="0" quotePrefix="1" applyFont="1" applyFill="1" applyBorder="1" applyAlignment="1">
      <alignment horizontal="center"/>
    </xf>
    <xf numFmtId="165" fontId="8" fillId="4" borderId="5" xfId="0" applyNumberFormat="1" applyFont="1" applyFill="1" applyBorder="1"/>
    <xf numFmtId="0" fontId="8" fillId="4" borderId="0" xfId="0" applyFont="1" applyFill="1" applyAlignment="1">
      <alignment horizontal="center"/>
    </xf>
    <xf numFmtId="166" fontId="8" fillId="4" borderId="0" xfId="0" applyNumberFormat="1" applyFont="1" applyFill="1"/>
    <xf numFmtId="165" fontId="8" fillId="4" borderId="22" xfId="0" applyNumberFormat="1" applyFont="1" applyFill="1" applyBorder="1"/>
    <xf numFmtId="166" fontId="8" fillId="4" borderId="16" xfId="0" applyNumberFormat="1" applyFont="1" applyFill="1" applyBorder="1"/>
    <xf numFmtId="0" fontId="8" fillId="0" borderId="0" xfId="0" quotePrefix="1" applyFont="1" applyAlignment="1">
      <alignment horizontal="center"/>
    </xf>
    <xf numFmtId="0" fontId="8" fillId="3" borderId="0" xfId="0" applyFont="1" applyFill="1"/>
    <xf numFmtId="166" fontId="8" fillId="3" borderId="0" xfId="0" applyNumberFormat="1" applyFont="1" applyFill="1"/>
    <xf numFmtId="0" fontId="8" fillId="3" borderId="0" xfId="0" applyFont="1" applyFill="1" applyAlignment="1">
      <alignment horizontal="center"/>
    </xf>
    <xf numFmtId="0" fontId="8" fillId="2" borderId="3" xfId="0" applyFont="1" applyFill="1" applyBorder="1"/>
    <xf numFmtId="0" fontId="8" fillId="2" borderId="6" xfId="0" applyFont="1" applyFill="1" applyBorder="1"/>
    <xf numFmtId="0" fontId="8" fillId="2" borderId="2" xfId="0" applyFont="1" applyFill="1" applyBorder="1"/>
    <xf numFmtId="0" fontId="8" fillId="2" borderId="0" xfId="0" applyFont="1" applyFill="1" applyAlignment="1">
      <alignment horizontal="center"/>
    </xf>
    <xf numFmtId="0" fontId="11" fillId="2" borderId="6" xfId="0" applyFont="1" applyFill="1" applyBorder="1" applyAlignment="1">
      <alignment horizontal="center" vertical="center" wrapText="1"/>
    </xf>
    <xf numFmtId="0" fontId="11" fillId="2" borderId="2" xfId="0" applyFont="1" applyFill="1" applyBorder="1" applyAlignment="1">
      <alignment horizontal="center" vertical="center" wrapText="1"/>
    </xf>
    <xf numFmtId="10" fontId="3" fillId="5" borderId="18" xfId="0" applyNumberFormat="1" applyFont="1" applyFill="1" applyBorder="1"/>
    <xf numFmtId="169" fontId="8" fillId="0" borderId="0" xfId="0" applyNumberFormat="1" applyFont="1" applyAlignment="1">
      <alignment horizontal="center"/>
    </xf>
    <xf numFmtId="0" fontId="17" fillId="0" borderId="0" xfId="0" applyFont="1" applyAlignment="1">
      <alignment horizontal="left"/>
    </xf>
    <xf numFmtId="0" fontId="8" fillId="0" borderId="23" xfId="0" applyFont="1" applyBorder="1" applyAlignment="1">
      <alignment horizontal="left"/>
    </xf>
    <xf numFmtId="169" fontId="24" fillId="0" borderId="0" xfId="0" applyNumberFormat="1" applyFont="1" applyAlignment="1">
      <alignment horizontal="center" vertical="center" wrapText="1"/>
    </xf>
    <xf numFmtId="0" fontId="3" fillId="0" borderId="0" xfId="0" applyFont="1" applyAlignment="1">
      <alignment horizontal="left" vertical="center"/>
    </xf>
    <xf numFmtId="0" fontId="3" fillId="0" borderId="28" xfId="0" applyFont="1" applyBorder="1" applyAlignment="1">
      <alignment horizontal="left" vertical="center"/>
    </xf>
    <xf numFmtId="169" fontId="8" fillId="0" borderId="28" xfId="0" applyNumberFormat="1" applyFont="1" applyBorder="1" applyAlignment="1">
      <alignment horizontal="center"/>
    </xf>
    <xf numFmtId="0" fontId="8" fillId="0" borderId="28" xfId="0" applyFont="1" applyBorder="1" applyAlignment="1">
      <alignment horizontal="left"/>
    </xf>
    <xf numFmtId="169" fontId="17" fillId="0" borderId="0" xfId="0" applyNumberFormat="1" applyFont="1" applyAlignment="1">
      <alignment horizontal="center"/>
    </xf>
    <xf numFmtId="0" fontId="4" fillId="12" borderId="28" xfId="0" applyFont="1" applyFill="1" applyBorder="1" applyAlignment="1">
      <alignment horizontal="left" vertical="center"/>
    </xf>
    <xf numFmtId="169" fontId="17" fillId="12" borderId="28" xfId="0" applyNumberFormat="1" applyFont="1" applyFill="1" applyBorder="1" applyAlignment="1">
      <alignment horizontal="center"/>
    </xf>
    <xf numFmtId="0" fontId="17" fillId="12" borderId="28" xfId="0" applyFont="1" applyFill="1" applyBorder="1" applyAlignment="1">
      <alignment horizontal="left"/>
    </xf>
    <xf numFmtId="169" fontId="8" fillId="0" borderId="0" xfId="0" applyNumberFormat="1" applyFont="1" applyAlignment="1">
      <alignment horizontal="left"/>
    </xf>
    <xf numFmtId="169" fontId="17" fillId="0" borderId="0" xfId="0" applyNumberFormat="1" applyFont="1" applyAlignment="1">
      <alignment horizontal="left"/>
    </xf>
    <xf numFmtId="0" fontId="3" fillId="0" borderId="0" xfId="3" applyNumberFormat="1" applyFont="1" applyBorder="1" applyAlignment="1">
      <alignment horizontal="center"/>
    </xf>
    <xf numFmtId="42" fontId="3" fillId="0" borderId="0" xfId="3" applyFont="1" applyBorder="1" applyAlignment="1">
      <alignment horizontal="center"/>
    </xf>
    <xf numFmtId="3" fontId="3" fillId="0" borderId="0" xfId="0" applyNumberFormat="1" applyFont="1"/>
    <xf numFmtId="42" fontId="3" fillId="0" borderId="0" xfId="0" applyNumberFormat="1" applyFont="1"/>
    <xf numFmtId="42" fontId="3" fillId="0" borderId="0" xfId="3" applyFont="1" applyBorder="1"/>
    <xf numFmtId="170" fontId="3" fillId="0" borderId="0" xfId="3" applyNumberFormat="1" applyFont="1" applyAlignment="1">
      <alignment horizontal="center"/>
    </xf>
    <xf numFmtId="170" fontId="3" fillId="0" borderId="0" xfId="0" applyNumberFormat="1" applyFont="1" applyAlignment="1">
      <alignment wrapText="1"/>
    </xf>
    <xf numFmtId="170" fontId="3" fillId="0" borderId="0" xfId="0" applyNumberFormat="1" applyFont="1"/>
    <xf numFmtId="170" fontId="3" fillId="0" borderId="1" xfId="0" applyNumberFormat="1" applyFont="1" applyBorder="1"/>
    <xf numFmtId="42" fontId="26" fillId="14" borderId="1" xfId="3" applyFont="1" applyFill="1" applyBorder="1" applyAlignment="1">
      <alignment horizontal="center"/>
    </xf>
    <xf numFmtId="170" fontId="3" fillId="0" borderId="1" xfId="3" applyNumberFormat="1" applyFont="1" applyBorder="1" applyAlignment="1">
      <alignment horizontal="center"/>
    </xf>
    <xf numFmtId="170" fontId="4" fillId="2" borderId="0" xfId="0" applyNumberFormat="1" applyFont="1" applyFill="1"/>
    <xf numFmtId="170" fontId="3" fillId="0" borderId="0" xfId="0" applyNumberFormat="1" applyFont="1" applyAlignment="1">
      <alignment horizontal="center"/>
    </xf>
    <xf numFmtId="170" fontId="3" fillId="0" borderId="0" xfId="0" applyNumberFormat="1" applyFont="1" applyAlignment="1">
      <alignment horizontal="justify" vertical="center"/>
    </xf>
    <xf numFmtId="170" fontId="4" fillId="3" borderId="1" xfId="0" applyNumberFormat="1" applyFont="1" applyFill="1" applyBorder="1"/>
    <xf numFmtId="1" fontId="4" fillId="3" borderId="1" xfId="3" applyNumberFormat="1" applyFont="1" applyFill="1" applyBorder="1" applyAlignment="1">
      <alignment horizontal="center"/>
    </xf>
    <xf numFmtId="1" fontId="4" fillId="3" borderId="1" xfId="0" applyNumberFormat="1" applyFont="1" applyFill="1" applyBorder="1" applyAlignment="1">
      <alignment horizontal="center"/>
    </xf>
    <xf numFmtId="170" fontId="4" fillId="3" borderId="1" xfId="0" applyNumberFormat="1" applyFont="1" applyFill="1" applyBorder="1" applyAlignment="1">
      <alignment horizontal="center"/>
    </xf>
    <xf numFmtId="170" fontId="3" fillId="0" borderId="1" xfId="0" applyNumberFormat="1" applyFont="1" applyBorder="1" applyAlignment="1">
      <alignment horizontal="center" vertical="center" wrapText="1"/>
    </xf>
    <xf numFmtId="170" fontId="4" fillId="0" borderId="1" xfId="0" applyNumberFormat="1" applyFont="1" applyBorder="1" applyAlignment="1">
      <alignment horizontal="center" vertical="center" wrapText="1"/>
    </xf>
    <xf numFmtId="170" fontId="3" fillId="0" borderId="9" xfId="0" applyNumberFormat="1" applyFont="1" applyBorder="1" applyAlignment="1">
      <alignment horizontal="justify" vertical="center" wrapText="1"/>
    </xf>
    <xf numFmtId="170" fontId="3" fillId="14" borderId="9" xfId="0" applyNumberFormat="1" applyFont="1" applyFill="1" applyBorder="1" applyAlignment="1">
      <alignment horizontal="center" vertical="center" wrapText="1"/>
    </xf>
    <xf numFmtId="170" fontId="3" fillId="0" borderId="9" xfId="0" applyNumberFormat="1" applyFont="1" applyBorder="1" applyAlignment="1">
      <alignment horizontal="center" vertical="center" wrapText="1"/>
    </xf>
    <xf numFmtId="170" fontId="3" fillId="0" borderId="0" xfId="0" applyNumberFormat="1" applyFont="1" applyAlignment="1">
      <alignment horizontal="justify" vertical="center" wrapText="1"/>
    </xf>
    <xf numFmtId="170" fontId="7" fillId="14" borderId="0" xfId="0" applyNumberFormat="1" applyFont="1" applyFill="1" applyAlignment="1">
      <alignment horizontal="center" vertical="center" wrapText="1"/>
    </xf>
    <xf numFmtId="170" fontId="3" fillId="0" borderId="0" xfId="0" applyNumberFormat="1" applyFont="1" applyAlignment="1">
      <alignment horizontal="center" vertical="center" wrapText="1"/>
    </xf>
    <xf numFmtId="170" fontId="26" fillId="14" borderId="0" xfId="0" applyNumberFormat="1" applyFont="1" applyFill="1" applyAlignment="1">
      <alignment horizontal="center" vertical="center" wrapText="1"/>
    </xf>
    <xf numFmtId="170" fontId="27" fillId="14" borderId="0" xfId="0" applyNumberFormat="1" applyFont="1" applyFill="1" applyAlignment="1">
      <alignment horizontal="center" vertical="center" wrapText="1"/>
    </xf>
    <xf numFmtId="170" fontId="7" fillId="0" borderId="0" xfId="0" applyNumberFormat="1" applyFont="1" applyAlignment="1">
      <alignment horizontal="center" vertical="center" wrapText="1"/>
    </xf>
    <xf numFmtId="170" fontId="3" fillId="0" borderId="7" xfId="0" applyNumberFormat="1" applyFont="1" applyBorder="1" applyAlignment="1">
      <alignment horizontal="justify" vertical="center" wrapText="1"/>
    </xf>
    <xf numFmtId="170" fontId="3" fillId="0" borderId="7" xfId="0" applyNumberFormat="1" applyFont="1" applyBorder="1" applyAlignment="1">
      <alignment horizontal="center" vertical="center" wrapText="1"/>
    </xf>
    <xf numFmtId="170" fontId="4" fillId="0" borderId="7" xfId="0" applyNumberFormat="1" applyFont="1" applyBorder="1" applyAlignment="1">
      <alignment horizontal="center" vertical="center" wrapText="1"/>
    </xf>
    <xf numFmtId="170" fontId="4" fillId="0" borderId="0" xfId="0" applyNumberFormat="1" applyFont="1" applyAlignment="1">
      <alignment horizontal="justify" vertical="center"/>
    </xf>
    <xf numFmtId="170" fontId="4" fillId="2" borderId="1" xfId="0" applyNumberFormat="1" applyFont="1" applyFill="1" applyBorder="1" applyAlignment="1">
      <alignment vertical="center" wrapText="1"/>
    </xf>
    <xf numFmtId="170" fontId="4" fillId="2" borderId="1" xfId="0" applyNumberFormat="1" applyFont="1" applyFill="1" applyBorder="1" applyAlignment="1">
      <alignment horizontal="center" vertical="center" wrapText="1"/>
    </xf>
    <xf numFmtId="170" fontId="3" fillId="0" borderId="1" xfId="0" applyNumberFormat="1" applyFont="1" applyBorder="1" applyAlignment="1">
      <alignment vertical="center" wrapText="1"/>
    </xf>
    <xf numFmtId="170" fontId="7" fillId="0" borderId="1" xfId="0" applyNumberFormat="1" applyFont="1" applyBorder="1" applyAlignment="1">
      <alignment horizontal="center" vertical="center" wrapText="1"/>
    </xf>
    <xf numFmtId="170" fontId="4" fillId="0" borderId="1" xfId="0" applyNumberFormat="1" applyFont="1" applyBorder="1" applyAlignment="1">
      <alignment vertical="center" wrapText="1"/>
    </xf>
    <xf numFmtId="170" fontId="27" fillId="14" borderId="1" xfId="0" applyNumberFormat="1" applyFont="1" applyFill="1" applyBorder="1" applyAlignment="1">
      <alignment horizontal="center" vertical="center" wrapText="1"/>
    </xf>
    <xf numFmtId="170" fontId="4" fillId="0" borderId="0" xfId="0" applyNumberFormat="1" applyFont="1" applyAlignment="1">
      <alignment vertical="center" wrapText="1"/>
    </xf>
    <xf numFmtId="170" fontId="4" fillId="0" borderId="0" xfId="0" applyNumberFormat="1" applyFont="1" applyAlignment="1">
      <alignment horizontal="center" vertical="center" wrapText="1"/>
    </xf>
    <xf numFmtId="170" fontId="4" fillId="0" borderId="0" xfId="0" applyNumberFormat="1" applyFont="1"/>
    <xf numFmtId="170" fontId="4" fillId="2" borderId="1" xfId="0" applyNumberFormat="1" applyFont="1" applyFill="1" applyBorder="1" applyAlignment="1">
      <alignment horizontal="left" vertical="center" wrapText="1"/>
    </xf>
    <xf numFmtId="170" fontId="4" fillId="0" borderId="1" xfId="0" applyNumberFormat="1" applyFont="1" applyBorder="1" applyAlignment="1">
      <alignment horizontal="left" vertical="center" wrapText="1"/>
    </xf>
    <xf numFmtId="170" fontId="3" fillId="0" borderId="1" xfId="0" applyNumberFormat="1" applyFont="1" applyBorder="1" applyAlignment="1">
      <alignment horizontal="left" vertical="center" wrapText="1"/>
    </xf>
    <xf numFmtId="170" fontId="26" fillId="14" borderId="1" xfId="0" applyNumberFormat="1" applyFont="1" applyFill="1" applyBorder="1" applyAlignment="1">
      <alignment horizontal="center" vertical="center" wrapText="1"/>
    </xf>
    <xf numFmtId="170" fontId="6" fillId="2" borderId="0" xfId="0" applyNumberFormat="1" applyFont="1" applyFill="1"/>
    <xf numFmtId="170" fontId="4" fillId="0" borderId="1" xfId="0" applyNumberFormat="1" applyFont="1" applyBorder="1"/>
    <xf numFmtId="170" fontId="3" fillId="0" borderId="0" xfId="0" applyNumberFormat="1" applyFont="1" applyAlignment="1">
      <alignment vertical="center"/>
    </xf>
    <xf numFmtId="170" fontId="4" fillId="0" borderId="1" xfId="3" applyNumberFormat="1" applyFont="1" applyBorder="1" applyAlignment="1">
      <alignment horizontal="center"/>
    </xf>
    <xf numFmtId="170" fontId="4" fillId="0" borderId="1" xfId="3" applyNumberFormat="1" applyFont="1" applyBorder="1"/>
    <xf numFmtId="170" fontId="3" fillId="0" borderId="1" xfId="3" applyNumberFormat="1" applyFont="1" applyBorder="1"/>
    <xf numFmtId="170" fontId="24" fillId="0" borderId="1" xfId="3" applyNumberFormat="1" applyFont="1" applyBorder="1"/>
    <xf numFmtId="170" fontId="3" fillId="0" borderId="1" xfId="0" applyNumberFormat="1" applyFont="1" applyBorder="1" applyAlignment="1">
      <alignment horizontal="center"/>
    </xf>
    <xf numFmtId="170" fontId="24" fillId="14" borderId="1" xfId="3" applyNumberFormat="1" applyFont="1" applyFill="1" applyBorder="1" applyAlignment="1">
      <alignment horizontal="center"/>
    </xf>
    <xf numFmtId="170" fontId="6" fillId="2" borderId="0" xfId="0" applyNumberFormat="1" applyFont="1" applyFill="1" applyAlignment="1">
      <alignment horizontal="justify" vertical="center"/>
    </xf>
    <xf numFmtId="0" fontId="3" fillId="8" borderId="0" xfId="0" applyFont="1" applyFill="1" applyAlignment="1">
      <alignment horizontal="center"/>
    </xf>
    <xf numFmtId="0" fontId="18" fillId="2" borderId="1" xfId="0" applyFont="1" applyFill="1" applyBorder="1" applyAlignment="1">
      <alignment horizontal="center"/>
    </xf>
    <xf numFmtId="166" fontId="0" fillId="0" borderId="0" xfId="0" applyNumberFormat="1"/>
    <xf numFmtId="44" fontId="12" fillId="0" borderId="0" xfId="0" applyNumberFormat="1" applyFont="1" applyAlignment="1">
      <alignment horizontal="center" vertical="center" wrapText="1"/>
    </xf>
    <xf numFmtId="16" fontId="17" fillId="2" borderId="1" xfId="0" applyNumberFormat="1" applyFont="1" applyFill="1" applyBorder="1" applyAlignment="1">
      <alignment horizontal="center" vertical="center"/>
    </xf>
    <xf numFmtId="164" fontId="17" fillId="0" borderId="1" xfId="2" applyNumberFormat="1" applyFont="1" applyBorder="1" applyAlignment="1">
      <alignment horizontal="center" vertical="center"/>
    </xf>
    <xf numFmtId="0" fontId="4" fillId="11" borderId="27" xfId="0" applyFont="1" applyFill="1" applyBorder="1" applyAlignment="1">
      <alignment horizontal="center" vertical="center"/>
    </xf>
    <xf numFmtId="0" fontId="25" fillId="2" borderId="0" xfId="0" applyFont="1" applyFill="1"/>
    <xf numFmtId="0" fontId="25" fillId="2" borderId="23" xfId="0" applyFont="1" applyFill="1" applyBorder="1"/>
    <xf numFmtId="0" fontId="17" fillId="0" borderId="0" xfId="0" applyFont="1" applyAlignment="1">
      <alignment horizontal="center"/>
    </xf>
    <xf numFmtId="0" fontId="0" fillId="0" borderId="0" xfId="0"/>
    <xf numFmtId="0" fontId="17" fillId="0" borderId="0" xfId="0" applyFont="1" applyAlignment="1">
      <alignment horizontal="left"/>
    </xf>
    <xf numFmtId="0" fontId="3" fillId="0" borderId="0" xfId="0" applyFont="1" applyAlignment="1">
      <alignment horizontal="left" vertical="center" wrapText="1"/>
    </xf>
    <xf numFmtId="0" fontId="4" fillId="11" borderId="24" xfId="0" applyFont="1" applyFill="1" applyBorder="1" applyAlignment="1">
      <alignment horizontal="center" vertical="center"/>
    </xf>
    <xf numFmtId="0" fontId="25" fillId="2" borderId="25" xfId="0" applyFont="1" applyFill="1" applyBorder="1"/>
    <xf numFmtId="0" fontId="25" fillId="2" borderId="26" xfId="0" applyFont="1" applyFill="1" applyBorder="1"/>
    <xf numFmtId="0" fontId="3" fillId="0" borderId="0" xfId="0" applyFont="1" applyAlignment="1">
      <alignment horizontal="left" vertical="center"/>
    </xf>
    <xf numFmtId="0" fontId="4" fillId="0" borderId="0" xfId="0" applyFont="1" applyAlignment="1">
      <alignment horizontal="left" vertical="center" wrapText="1"/>
    </xf>
    <xf numFmtId="170" fontId="4" fillId="0" borderId="3" xfId="0" applyNumberFormat="1" applyFont="1" applyBorder="1" applyAlignment="1">
      <alignment horizontal="left" vertical="center" wrapText="1"/>
    </xf>
    <xf numFmtId="170" fontId="4" fillId="0" borderId="2" xfId="0" applyNumberFormat="1" applyFont="1" applyBorder="1" applyAlignment="1">
      <alignment horizontal="left" vertical="center" wrapText="1"/>
    </xf>
    <xf numFmtId="170" fontId="3" fillId="0" borderId="3" xfId="0" applyNumberFormat="1" applyFont="1" applyBorder="1" applyAlignment="1">
      <alignment horizontal="center" vertical="center" wrapText="1"/>
    </xf>
    <xf numFmtId="170" fontId="3" fillId="0" borderId="2" xfId="0" applyNumberFormat="1" applyFont="1" applyBorder="1" applyAlignment="1">
      <alignment horizontal="center" vertical="center" wrapText="1"/>
    </xf>
    <xf numFmtId="170" fontId="4" fillId="2" borderId="0" xfId="0" applyNumberFormat="1" applyFont="1" applyFill="1" applyAlignment="1">
      <alignment horizontal="center"/>
    </xf>
    <xf numFmtId="170" fontId="3" fillId="0" borderId="3" xfId="0" applyNumberFormat="1" applyFont="1" applyBorder="1" applyAlignment="1">
      <alignment horizontal="center" vertical="top" wrapText="1"/>
    </xf>
    <xf numFmtId="170" fontId="3" fillId="0" borderId="2" xfId="0" applyNumberFormat="1" applyFont="1" applyBorder="1" applyAlignment="1">
      <alignment horizontal="center" vertical="top" wrapText="1"/>
    </xf>
    <xf numFmtId="170" fontId="4" fillId="2" borderId="1" xfId="0" applyNumberFormat="1" applyFont="1" applyFill="1" applyBorder="1" applyAlignment="1">
      <alignment horizontal="center"/>
    </xf>
    <xf numFmtId="170" fontId="4" fillId="2" borderId="3" xfId="0" applyNumberFormat="1" applyFont="1" applyFill="1" applyBorder="1" applyAlignment="1">
      <alignment horizontal="center"/>
    </xf>
    <xf numFmtId="170" fontId="4" fillId="2" borderId="2" xfId="0" applyNumberFormat="1" applyFont="1" applyFill="1" applyBorder="1" applyAlignment="1">
      <alignment horizontal="center"/>
    </xf>
    <xf numFmtId="170" fontId="3" fillId="0" borderId="3" xfId="3" applyNumberFormat="1" applyFont="1" applyBorder="1" applyAlignment="1">
      <alignment horizontal="center"/>
    </xf>
    <xf numFmtId="170" fontId="3" fillId="0" borderId="2" xfId="3" applyNumberFormat="1" applyFont="1" applyBorder="1" applyAlignment="1">
      <alignment horizontal="center"/>
    </xf>
    <xf numFmtId="0" fontId="12" fillId="0" borderId="0" xfId="0" applyFont="1" applyAlignment="1">
      <alignment horizontal="left" vertical="center" wrapText="1"/>
    </xf>
    <xf numFmtId="0" fontId="4"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1" fillId="0" borderId="11" xfId="0" applyFont="1" applyBorder="1" applyAlignment="1">
      <alignment horizontal="justify" vertical="center" wrapText="1"/>
    </xf>
    <xf numFmtId="0" fontId="11" fillId="0" borderId="0" xfId="0" applyFont="1" applyAlignment="1">
      <alignment horizontal="justify" vertical="center" wrapText="1"/>
    </xf>
    <xf numFmtId="0" fontId="14"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5" fillId="0" borderId="0" xfId="0" applyFont="1" applyAlignment="1">
      <alignment horizontal="left" vertical="center" wrapText="1"/>
    </xf>
    <xf numFmtId="0" fontId="12" fillId="0" borderId="7" xfId="0" applyFont="1" applyBorder="1" applyAlignment="1">
      <alignment horizontal="left" vertical="center"/>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2" fillId="0" borderId="11" xfId="0" applyFont="1" applyBorder="1" applyAlignment="1">
      <alignment vertical="center" wrapText="1"/>
    </xf>
    <xf numFmtId="0" fontId="12" fillId="0" borderId="0" xfId="0" applyFont="1" applyAlignment="1">
      <alignment vertical="center" wrapText="1"/>
    </xf>
    <xf numFmtId="0" fontId="11" fillId="0" borderId="14" xfId="0" applyFont="1" applyBorder="1" applyAlignment="1">
      <alignment horizontal="center" vertical="center" wrapText="1"/>
    </xf>
    <xf numFmtId="0" fontId="11" fillId="0" borderId="7" xfId="0"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17" fillId="0" borderId="16" xfId="0" applyFont="1" applyBorder="1" applyAlignment="1">
      <alignment horizontal="center" vertical="center"/>
    </xf>
    <xf numFmtId="0" fontId="17" fillId="0" borderId="0" xfId="0" applyFont="1" applyAlignment="1">
      <alignment horizontal="center" vertical="center"/>
    </xf>
    <xf numFmtId="0" fontId="17" fillId="2" borderId="1" xfId="0" applyFont="1" applyFill="1" applyBorder="1" applyAlignment="1">
      <alignment horizontal="center" vertical="center"/>
    </xf>
    <xf numFmtId="0" fontId="8" fillId="0" borderId="16" xfId="0" applyFont="1" applyBorder="1" applyAlignment="1">
      <alignment horizontal="center"/>
    </xf>
    <xf numFmtId="0" fontId="18" fillId="2" borderId="3" xfId="0" applyFont="1" applyFill="1" applyBorder="1" applyAlignment="1">
      <alignment horizontal="center"/>
    </xf>
    <xf numFmtId="0" fontId="18" fillId="2" borderId="2" xfId="0" applyFont="1" applyFill="1" applyBorder="1" applyAlignment="1">
      <alignment horizontal="center"/>
    </xf>
    <xf numFmtId="0" fontId="17" fillId="0" borderId="16" xfId="0" applyFont="1" applyBorder="1" applyAlignment="1">
      <alignment horizontal="center"/>
    </xf>
    <xf numFmtId="0" fontId="23" fillId="0" borderId="16" xfId="0" applyFont="1" applyBorder="1" applyAlignment="1">
      <alignment horizontal="center"/>
    </xf>
    <xf numFmtId="0" fontId="18" fillId="2" borderId="6" xfId="0" applyFont="1" applyFill="1" applyBorder="1" applyAlignment="1">
      <alignment horizontal="center"/>
    </xf>
    <xf numFmtId="0" fontId="3" fillId="4" borderId="17" xfId="0" applyFont="1" applyFill="1" applyBorder="1" applyAlignment="1">
      <alignment horizontal="center"/>
    </xf>
    <xf numFmtId="0" fontId="3" fillId="4" borderId="0" xfId="0" applyFont="1" applyFill="1" applyAlignment="1">
      <alignment horizontal="center"/>
    </xf>
    <xf numFmtId="0" fontId="3" fillId="4" borderId="18" xfId="0" applyFont="1" applyFill="1" applyBorder="1" applyAlignment="1">
      <alignment horizontal="center"/>
    </xf>
    <xf numFmtId="0" fontId="9" fillId="2" borderId="3" xfId="0" applyFont="1" applyFill="1" applyBorder="1" applyAlignment="1">
      <alignment horizontal="center"/>
    </xf>
    <xf numFmtId="0" fontId="9" fillId="2" borderId="6" xfId="0" applyFont="1" applyFill="1" applyBorder="1" applyAlignment="1">
      <alignment horizontal="center"/>
    </xf>
    <xf numFmtId="0" fontId="9" fillId="2" borderId="2" xfId="0" applyFont="1" applyFill="1" applyBorder="1" applyAlignment="1">
      <alignment horizontal="center"/>
    </xf>
    <xf numFmtId="0" fontId="9" fillId="2" borderId="0" xfId="0" applyFont="1" applyFill="1" applyAlignment="1">
      <alignment horizontal="center"/>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4" fillId="13" borderId="27" xfId="0" applyFont="1" applyFill="1" applyBorder="1" applyAlignment="1">
      <alignment horizontal="center" vertical="center"/>
    </xf>
    <xf numFmtId="0" fontId="4" fillId="13" borderId="24" xfId="0" applyFont="1" applyFill="1" applyBorder="1" applyAlignment="1">
      <alignment horizontal="center" vertical="center"/>
    </xf>
  </cellXfs>
  <cellStyles count="4">
    <cellStyle name="Comma" xfId="1" builtinId="3"/>
    <cellStyle name="Currency" xfId="2" builtinId="4"/>
    <cellStyle name="Currency [0]" xfId="3" builtinId="7"/>
    <cellStyle name="Normal" xfId="0" builtinId="0"/>
  </cellStyles>
  <dxfs count="0"/>
  <tableStyles count="0" defaultTableStyle="TableStyleMedium2" defaultPivotStyle="PivotStyleLight16"/>
  <colors>
    <mruColors>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hyperlink" Target="#'BAB III'!A1"/><Relationship Id="rId2" Type="http://schemas.openxmlformats.org/officeDocument/2006/relationships/hyperlink" Target="#'BAB I'!A1"/><Relationship Id="rId1" Type="http://schemas.openxmlformats.org/officeDocument/2006/relationships/image" Target="../media/image1.png"/><Relationship Id="rId5" Type="http://schemas.openxmlformats.org/officeDocument/2006/relationships/hyperlink" Target="#'BAB V'!A1"/><Relationship Id="rId4" Type="http://schemas.openxmlformats.org/officeDocument/2006/relationships/hyperlink" Target="#'BAB IV'!A1"/></Relationships>
</file>

<file path=xl/drawings/_rels/drawing2.xml.rels><?xml version="1.0" encoding="UTF-8" standalone="yes"?>
<Relationships xmlns="http://schemas.openxmlformats.org/package/2006/relationships"><Relationship Id="rId8" Type="http://schemas.openxmlformats.org/officeDocument/2006/relationships/hyperlink" Target="#'List Cokas BAB 1'!A1"/><Relationship Id="rId3" Type="http://schemas.openxmlformats.org/officeDocument/2006/relationships/hyperlink" Target="#'BAB I - Cokas 3'!A1"/><Relationship Id="rId7" Type="http://schemas.openxmlformats.org/officeDocument/2006/relationships/hyperlink" Target="#'BAB IV'!A1"/><Relationship Id="rId2" Type="http://schemas.openxmlformats.org/officeDocument/2006/relationships/hyperlink" Target="#'BAB I - Cokas 2'!A1"/><Relationship Id="rId1" Type="http://schemas.openxmlformats.org/officeDocument/2006/relationships/hyperlink" Target="#'BAB I - Cokas 1'!A1"/><Relationship Id="rId6" Type="http://schemas.openxmlformats.org/officeDocument/2006/relationships/hyperlink" Target="#'BAB III'!A1"/><Relationship Id="rId5" Type="http://schemas.openxmlformats.org/officeDocument/2006/relationships/hyperlink" Target="#Dasboard!A1"/><Relationship Id="rId4" Type="http://schemas.openxmlformats.org/officeDocument/2006/relationships/image" Target="../media/image1.png"/><Relationship Id="rId9" Type="http://schemas.openxmlformats.org/officeDocument/2006/relationships/hyperlink" Target="#'BAB V'!A1"/></Relationships>
</file>

<file path=xl/drawings/_rels/drawing3.xml.rels><?xml version="1.0" encoding="UTF-8" standalone="yes"?>
<Relationships xmlns="http://schemas.openxmlformats.org/package/2006/relationships"><Relationship Id="rId8" Type="http://schemas.openxmlformats.org/officeDocument/2006/relationships/hyperlink" Target="#'BAB V'!A1"/><Relationship Id="rId3" Type="http://schemas.openxmlformats.org/officeDocument/2006/relationships/hyperlink" Target="#'BAB I - Cokas 3'!A1"/><Relationship Id="rId7" Type="http://schemas.openxmlformats.org/officeDocument/2006/relationships/hyperlink" Target="#'List Cokas BAB 1'!A1"/><Relationship Id="rId2" Type="http://schemas.openxmlformats.org/officeDocument/2006/relationships/hyperlink" Target="#'BAB I - Cokas 2'!A1"/><Relationship Id="rId1" Type="http://schemas.openxmlformats.org/officeDocument/2006/relationships/image" Target="../media/image1.png"/><Relationship Id="rId6" Type="http://schemas.openxmlformats.org/officeDocument/2006/relationships/hyperlink" Target="#'BAB IV'!A1"/><Relationship Id="rId5" Type="http://schemas.openxmlformats.org/officeDocument/2006/relationships/hyperlink" Target="#'BAB III'!A1"/><Relationship Id="rId4" Type="http://schemas.openxmlformats.org/officeDocument/2006/relationships/hyperlink" Target="#Dasboard!A1"/></Relationships>
</file>

<file path=xl/drawings/_rels/drawing4.xml.rels><?xml version="1.0" encoding="UTF-8" standalone="yes"?>
<Relationships xmlns="http://schemas.openxmlformats.org/package/2006/relationships"><Relationship Id="rId8" Type="http://schemas.openxmlformats.org/officeDocument/2006/relationships/hyperlink" Target="#'List Cokas BAB 1'!A1"/><Relationship Id="rId3" Type="http://schemas.openxmlformats.org/officeDocument/2006/relationships/hyperlink" Target="#'BAB I - Cokas 2'!A1"/><Relationship Id="rId7" Type="http://schemas.openxmlformats.org/officeDocument/2006/relationships/hyperlink" Target="#'BAB IV'!A1"/><Relationship Id="rId2" Type="http://schemas.openxmlformats.org/officeDocument/2006/relationships/hyperlink" Target="#'BAB I - Cokas 1'!A1"/><Relationship Id="rId1" Type="http://schemas.openxmlformats.org/officeDocument/2006/relationships/image" Target="../media/image1.png"/><Relationship Id="rId6" Type="http://schemas.openxmlformats.org/officeDocument/2006/relationships/hyperlink" Target="#'BAB III'!A1"/><Relationship Id="rId5" Type="http://schemas.openxmlformats.org/officeDocument/2006/relationships/hyperlink" Target="#Dasboard!A1"/><Relationship Id="rId4" Type="http://schemas.openxmlformats.org/officeDocument/2006/relationships/hyperlink" Target="#'BAB I - Cokas 3'!A1"/><Relationship Id="rId9" Type="http://schemas.openxmlformats.org/officeDocument/2006/relationships/hyperlink" Target="#'BAB V'!A1"/></Relationships>
</file>

<file path=xl/drawings/_rels/drawing5.xml.rels><?xml version="1.0" encoding="UTF-8" standalone="yes"?>
<Relationships xmlns="http://schemas.openxmlformats.org/package/2006/relationships"><Relationship Id="rId8" Type="http://schemas.openxmlformats.org/officeDocument/2006/relationships/hyperlink" Target="#'List Cokas BAB 1'!A1"/><Relationship Id="rId3" Type="http://schemas.openxmlformats.org/officeDocument/2006/relationships/hyperlink" Target="#'BAB I - Cokas 2'!A1"/><Relationship Id="rId7" Type="http://schemas.openxmlformats.org/officeDocument/2006/relationships/hyperlink" Target="#'BAB IV'!A1"/><Relationship Id="rId2" Type="http://schemas.openxmlformats.org/officeDocument/2006/relationships/hyperlink" Target="#'BAB I - Cokas 1'!A1"/><Relationship Id="rId1" Type="http://schemas.openxmlformats.org/officeDocument/2006/relationships/image" Target="../media/image1.png"/><Relationship Id="rId6" Type="http://schemas.openxmlformats.org/officeDocument/2006/relationships/hyperlink" Target="#'BAB III'!A1"/><Relationship Id="rId5" Type="http://schemas.openxmlformats.org/officeDocument/2006/relationships/hyperlink" Target="#Dasboard!A1"/><Relationship Id="rId4" Type="http://schemas.openxmlformats.org/officeDocument/2006/relationships/hyperlink" Target="#'BAB I - Cokas 3'!A1"/><Relationship Id="rId9" Type="http://schemas.openxmlformats.org/officeDocument/2006/relationships/hyperlink" Target="#'BAB V'!A1"/></Relationships>
</file>

<file path=xl/drawings/_rels/drawing6.xml.rels><?xml version="1.0" encoding="UTF-8" standalone="yes"?>
<Relationships xmlns="http://schemas.openxmlformats.org/package/2006/relationships"><Relationship Id="rId8" Type="http://schemas.openxmlformats.org/officeDocument/2006/relationships/hyperlink" Target="#'BAB V'!A1"/><Relationship Id="rId3" Type="http://schemas.openxmlformats.org/officeDocument/2006/relationships/image" Target="../media/image1.png"/><Relationship Id="rId7" Type="http://schemas.openxmlformats.org/officeDocument/2006/relationships/hyperlink" Target="#'List Cokas BAB 3'!A1"/><Relationship Id="rId2" Type="http://schemas.openxmlformats.org/officeDocument/2006/relationships/hyperlink" Target="#'BAB III - Kasus 2'!A1"/><Relationship Id="rId1" Type="http://schemas.openxmlformats.org/officeDocument/2006/relationships/hyperlink" Target="#'BAB III - Cokas 1'!A1"/><Relationship Id="rId6" Type="http://schemas.openxmlformats.org/officeDocument/2006/relationships/hyperlink" Target="#'BAB IV'!A1"/><Relationship Id="rId5" Type="http://schemas.openxmlformats.org/officeDocument/2006/relationships/hyperlink" Target="#'BAB I'!A1"/><Relationship Id="rId4" Type="http://schemas.openxmlformats.org/officeDocument/2006/relationships/hyperlink" Target="#Dasboard!A1"/><Relationship Id="rId9" Type="http://schemas.openxmlformats.org/officeDocument/2006/relationships/hyperlink" Target="#'BAB III - Kasus 3'!A1"/></Relationships>
</file>

<file path=xl/drawings/_rels/drawing7.xml.rels><?xml version="1.0" encoding="UTF-8" standalone="yes"?>
<Relationships xmlns="http://schemas.openxmlformats.org/package/2006/relationships"><Relationship Id="rId8" Type="http://schemas.openxmlformats.org/officeDocument/2006/relationships/hyperlink" Target="#'BAB III - Kasus 2'!A1"/><Relationship Id="rId3" Type="http://schemas.openxmlformats.org/officeDocument/2006/relationships/hyperlink" Target="#Dasboard!A1"/><Relationship Id="rId7" Type="http://schemas.openxmlformats.org/officeDocument/2006/relationships/hyperlink" Target="#'BAB V'!A1"/><Relationship Id="rId2" Type="http://schemas.openxmlformats.org/officeDocument/2006/relationships/hyperlink" Target="#'BAB III - Cokas 1'!A1"/><Relationship Id="rId1" Type="http://schemas.openxmlformats.org/officeDocument/2006/relationships/image" Target="../media/image1.png"/><Relationship Id="rId6" Type="http://schemas.openxmlformats.org/officeDocument/2006/relationships/hyperlink" Target="#'List Cokas BAB 3'!A1"/><Relationship Id="rId5" Type="http://schemas.openxmlformats.org/officeDocument/2006/relationships/hyperlink" Target="#'BAB IV'!A1"/><Relationship Id="rId4" Type="http://schemas.openxmlformats.org/officeDocument/2006/relationships/hyperlink" Target="#'BAB I'!A1"/><Relationship Id="rId9" Type="http://schemas.openxmlformats.org/officeDocument/2006/relationships/hyperlink" Target="#'BAB III - Kasus 3'!A1"/></Relationships>
</file>

<file path=xl/drawings/_rels/drawing8.xml.rels><?xml version="1.0" encoding="UTF-8" standalone="yes"?>
<Relationships xmlns="http://schemas.openxmlformats.org/package/2006/relationships"><Relationship Id="rId8" Type="http://schemas.openxmlformats.org/officeDocument/2006/relationships/hyperlink" Target="#'BAB III - Kasus 2 '!A1"/><Relationship Id="rId3" Type="http://schemas.openxmlformats.org/officeDocument/2006/relationships/hyperlink" Target="#Dasboard!A1"/><Relationship Id="rId7" Type="http://schemas.openxmlformats.org/officeDocument/2006/relationships/hyperlink" Target="#'BAB V'!A1"/><Relationship Id="rId2" Type="http://schemas.openxmlformats.org/officeDocument/2006/relationships/hyperlink" Target="#'BAB III - Cokas 1'!A1"/><Relationship Id="rId1" Type="http://schemas.openxmlformats.org/officeDocument/2006/relationships/image" Target="../media/image1.png"/><Relationship Id="rId6" Type="http://schemas.openxmlformats.org/officeDocument/2006/relationships/hyperlink" Target="#'List Cokas BAB 3'!A1"/><Relationship Id="rId5" Type="http://schemas.openxmlformats.org/officeDocument/2006/relationships/hyperlink" Target="#'BAB IV'!A1"/><Relationship Id="rId4" Type="http://schemas.openxmlformats.org/officeDocument/2006/relationships/hyperlink" Target="#'BAB I'!A1"/><Relationship Id="rId9" Type="http://schemas.openxmlformats.org/officeDocument/2006/relationships/hyperlink" Target="#'BAB III - Kasus 3'!A1"/></Relationships>
</file>

<file path=xl/drawings/_rels/drawing9.xml.rels><?xml version="1.0" encoding="UTF-8" standalone="yes"?>
<Relationships xmlns="http://schemas.openxmlformats.org/package/2006/relationships"><Relationship Id="rId8" Type="http://schemas.openxmlformats.org/officeDocument/2006/relationships/hyperlink" Target="#'BAB III - Kasus 2'!A1"/><Relationship Id="rId3" Type="http://schemas.openxmlformats.org/officeDocument/2006/relationships/hyperlink" Target="#Dasboard!A1"/><Relationship Id="rId7" Type="http://schemas.openxmlformats.org/officeDocument/2006/relationships/hyperlink" Target="#'BAB V'!A1"/><Relationship Id="rId2" Type="http://schemas.openxmlformats.org/officeDocument/2006/relationships/hyperlink" Target="#'BAB III - Cokas 1'!A1"/><Relationship Id="rId1" Type="http://schemas.openxmlformats.org/officeDocument/2006/relationships/image" Target="../media/image1.png"/><Relationship Id="rId6" Type="http://schemas.openxmlformats.org/officeDocument/2006/relationships/hyperlink" Target="#'List Cokas BAB 3'!A1"/><Relationship Id="rId5" Type="http://schemas.openxmlformats.org/officeDocument/2006/relationships/hyperlink" Target="#'BAB IV'!A1"/><Relationship Id="rId4" Type="http://schemas.openxmlformats.org/officeDocument/2006/relationships/hyperlink" Target="#'BAB I'!A1"/><Relationship Id="rId9" Type="http://schemas.openxmlformats.org/officeDocument/2006/relationships/hyperlink" Target="#'BAB III - Kasus 3'!A1"/></Relationships>
</file>

<file path=xl/drawings/_rels/drawing10.xml.rels><?xml version="1.0" encoding="UTF-8" standalone="yes"?>
<Relationships xmlns="http://schemas.openxmlformats.org/package/2006/relationships"><Relationship Id="rId8" Type="http://schemas.openxmlformats.org/officeDocument/2006/relationships/hyperlink" Target="#'BAB V'!A1"/><Relationship Id="rId3" Type="http://schemas.openxmlformats.org/officeDocument/2006/relationships/image" Target="../media/image1.png"/><Relationship Id="rId7" Type="http://schemas.openxmlformats.org/officeDocument/2006/relationships/hyperlink" Target="#'List Cokas BAB IV'!A1"/><Relationship Id="rId2" Type="http://schemas.openxmlformats.org/officeDocument/2006/relationships/hyperlink" Target="#'BAB IV - Cokas Pembelian Tunai'!A1"/><Relationship Id="rId1" Type="http://schemas.openxmlformats.org/officeDocument/2006/relationships/hyperlink" Target="#'BAB IV - Cokas Depresiasi'!A1"/><Relationship Id="rId6" Type="http://schemas.openxmlformats.org/officeDocument/2006/relationships/hyperlink" Target="#'BAB III'!A1"/><Relationship Id="rId11" Type="http://schemas.openxmlformats.org/officeDocument/2006/relationships/hyperlink" Target="#Dasboard!A1"/><Relationship Id="rId5" Type="http://schemas.openxmlformats.org/officeDocument/2006/relationships/hyperlink" Target="#'BAB I'!A1"/><Relationship Id="rId10" Type="http://schemas.openxmlformats.org/officeDocument/2006/relationships/hyperlink" Target="#'BAB IV - Latihan 2'!A1"/><Relationship Id="rId4" Type="http://schemas.openxmlformats.org/officeDocument/2006/relationships/hyperlink" Target="#'BAB IV - Latihan 1'!A1"/><Relationship Id="rId9" Type="http://schemas.openxmlformats.org/officeDocument/2006/relationships/hyperlink" Target="#'BAB IV - Cokas Pembelian Angsu'!A1"/></Relationships>
</file>

<file path=xl/drawings/_rels/drawing11.xml.rels><?xml version="1.0" encoding="UTF-8" standalone="yes"?>
<Relationships xmlns="http://schemas.openxmlformats.org/package/2006/relationships"><Relationship Id="rId8" Type="http://schemas.openxmlformats.org/officeDocument/2006/relationships/hyperlink" Target="#'BAB IV - Latihan 1'!A1"/><Relationship Id="rId3" Type="http://schemas.openxmlformats.org/officeDocument/2006/relationships/hyperlink" Target="#Dasboard!A1"/><Relationship Id="rId7" Type="http://schemas.openxmlformats.org/officeDocument/2006/relationships/hyperlink" Target="#'BAB IV - Cokas Pembelian Angsu'!A1"/><Relationship Id="rId2" Type="http://schemas.openxmlformats.org/officeDocument/2006/relationships/hyperlink" Target="#'BAB IV - Cokas Depresiasi'!A1"/><Relationship Id="rId1" Type="http://schemas.openxmlformats.org/officeDocument/2006/relationships/image" Target="../media/image1.png"/><Relationship Id="rId6" Type="http://schemas.openxmlformats.org/officeDocument/2006/relationships/hyperlink" Target="#'BAB IV - Cokas Pembelian Tunai'!A1"/><Relationship Id="rId5" Type="http://schemas.openxmlformats.org/officeDocument/2006/relationships/hyperlink" Target="#'List Cokas BAB IV'!A1"/><Relationship Id="rId4" Type="http://schemas.openxmlformats.org/officeDocument/2006/relationships/hyperlink" Target="#'BAB V'!A1"/><Relationship Id="rId9" Type="http://schemas.openxmlformats.org/officeDocument/2006/relationships/hyperlink" Target="#'BAB IV - Latihan 2'!A1"/></Relationships>
</file>

<file path=xl/drawings/_rels/drawing12.xml.rels><?xml version="1.0" encoding="UTF-8" standalone="yes"?>
<Relationships xmlns="http://schemas.openxmlformats.org/package/2006/relationships"><Relationship Id="rId8" Type="http://schemas.openxmlformats.org/officeDocument/2006/relationships/hyperlink" Target="#'BAB IV - Latihan 1'!A1"/><Relationship Id="rId3" Type="http://schemas.openxmlformats.org/officeDocument/2006/relationships/hyperlink" Target="#Dasboard!A1"/><Relationship Id="rId7" Type="http://schemas.openxmlformats.org/officeDocument/2006/relationships/hyperlink" Target="#'BAB IV - Cokas Pembelian Angsu'!A1"/><Relationship Id="rId2" Type="http://schemas.openxmlformats.org/officeDocument/2006/relationships/hyperlink" Target="#'BAB IV - Cokas Depresiasi'!A1"/><Relationship Id="rId1" Type="http://schemas.openxmlformats.org/officeDocument/2006/relationships/image" Target="../media/image1.png"/><Relationship Id="rId6" Type="http://schemas.openxmlformats.org/officeDocument/2006/relationships/hyperlink" Target="#'BAB IV - Cokas Pembelian Tunai'!A1"/><Relationship Id="rId5" Type="http://schemas.openxmlformats.org/officeDocument/2006/relationships/hyperlink" Target="#'List Cokas BAB IV'!A1"/><Relationship Id="rId4" Type="http://schemas.openxmlformats.org/officeDocument/2006/relationships/hyperlink" Target="#'BAB V'!A1"/><Relationship Id="rId9" Type="http://schemas.openxmlformats.org/officeDocument/2006/relationships/hyperlink" Target="#'BAB IV - Latihan 2'!A1"/></Relationships>
</file>

<file path=xl/drawings/_rels/drawing13.xml.rels><?xml version="1.0" encoding="UTF-8" standalone="yes"?>
<Relationships xmlns="http://schemas.openxmlformats.org/package/2006/relationships"><Relationship Id="rId8" Type="http://schemas.openxmlformats.org/officeDocument/2006/relationships/hyperlink" Target="#'BAB IV - Latihan 1'!A1"/><Relationship Id="rId3" Type="http://schemas.openxmlformats.org/officeDocument/2006/relationships/hyperlink" Target="#Dasboard!A1"/><Relationship Id="rId7" Type="http://schemas.openxmlformats.org/officeDocument/2006/relationships/hyperlink" Target="#'BAB IV - Cokas Pembelian Angsu'!A1"/><Relationship Id="rId2" Type="http://schemas.openxmlformats.org/officeDocument/2006/relationships/hyperlink" Target="#'BAB IV - Cokas Depresiasi'!A1"/><Relationship Id="rId1" Type="http://schemas.openxmlformats.org/officeDocument/2006/relationships/image" Target="../media/image1.png"/><Relationship Id="rId6" Type="http://schemas.openxmlformats.org/officeDocument/2006/relationships/hyperlink" Target="#'BAB IV - Cokas Pembelian Tunai'!A1"/><Relationship Id="rId5" Type="http://schemas.openxmlformats.org/officeDocument/2006/relationships/hyperlink" Target="#'List Cokas BAB IV'!A1"/><Relationship Id="rId4" Type="http://schemas.openxmlformats.org/officeDocument/2006/relationships/hyperlink" Target="#'BAB V'!A1"/><Relationship Id="rId9" Type="http://schemas.openxmlformats.org/officeDocument/2006/relationships/hyperlink" Target="#'BAB IV - Latihan 2'!A1"/></Relationships>
</file>

<file path=xl/drawings/_rels/drawing14.xml.rels><?xml version="1.0" encoding="UTF-8" standalone="yes"?>
<Relationships xmlns="http://schemas.openxmlformats.org/package/2006/relationships"><Relationship Id="rId8" Type="http://schemas.openxmlformats.org/officeDocument/2006/relationships/hyperlink" Target="#'BAB IV - Cokas Pembelian Tunai'!A1"/><Relationship Id="rId3" Type="http://schemas.openxmlformats.org/officeDocument/2006/relationships/hyperlink" Target="#Dasboard!A1"/><Relationship Id="rId7" Type="http://schemas.openxmlformats.org/officeDocument/2006/relationships/hyperlink" Target="#'BAB V'!A1"/><Relationship Id="rId2" Type="http://schemas.openxmlformats.org/officeDocument/2006/relationships/hyperlink" Target="#'BAB IV - Cokas Depresiasi'!A1"/><Relationship Id="rId1" Type="http://schemas.openxmlformats.org/officeDocument/2006/relationships/image" Target="../media/image1.png"/><Relationship Id="rId6" Type="http://schemas.openxmlformats.org/officeDocument/2006/relationships/hyperlink" Target="#'List Cokas BAB IV'!A1"/><Relationship Id="rId11" Type="http://schemas.openxmlformats.org/officeDocument/2006/relationships/hyperlink" Target="#'BAB IV - Latihan 2'!A1"/><Relationship Id="rId5" Type="http://schemas.openxmlformats.org/officeDocument/2006/relationships/hyperlink" Target="#'BAB III'!A1"/><Relationship Id="rId10" Type="http://schemas.openxmlformats.org/officeDocument/2006/relationships/hyperlink" Target="#'BAB IV - Latihan 1'!A1"/><Relationship Id="rId4" Type="http://schemas.openxmlformats.org/officeDocument/2006/relationships/hyperlink" Target="#'BAB I'!A1"/><Relationship Id="rId9" Type="http://schemas.openxmlformats.org/officeDocument/2006/relationships/hyperlink" Target="#'BAB IV - Cokas Pembelian Angsu'!A1"/></Relationships>
</file>

<file path=xl/drawings/_rels/drawing15.xml.rels><?xml version="1.0" encoding="UTF-8" standalone="yes"?>
<Relationships xmlns="http://schemas.openxmlformats.org/package/2006/relationships"><Relationship Id="rId8" Type="http://schemas.openxmlformats.org/officeDocument/2006/relationships/hyperlink" Target="#'BAB IV - Cokas Pembelian Tunai'!A1"/><Relationship Id="rId3" Type="http://schemas.openxmlformats.org/officeDocument/2006/relationships/hyperlink" Target="#Dasboard!A1"/><Relationship Id="rId7" Type="http://schemas.openxmlformats.org/officeDocument/2006/relationships/hyperlink" Target="#'BAB V'!A1"/><Relationship Id="rId2" Type="http://schemas.openxmlformats.org/officeDocument/2006/relationships/hyperlink" Target="#'BAB IV - Cokas Depresiasi'!A1"/><Relationship Id="rId1" Type="http://schemas.openxmlformats.org/officeDocument/2006/relationships/image" Target="../media/image1.png"/><Relationship Id="rId6" Type="http://schemas.openxmlformats.org/officeDocument/2006/relationships/hyperlink" Target="#'List Cokas BAB IV'!A1"/><Relationship Id="rId11" Type="http://schemas.openxmlformats.org/officeDocument/2006/relationships/hyperlink" Target="#'BAB IV - Latihan 2'!A1"/><Relationship Id="rId5" Type="http://schemas.openxmlformats.org/officeDocument/2006/relationships/hyperlink" Target="#'BAB III'!A1"/><Relationship Id="rId10" Type="http://schemas.openxmlformats.org/officeDocument/2006/relationships/hyperlink" Target="#'BAB IV - Latihan 1'!A1"/><Relationship Id="rId4" Type="http://schemas.openxmlformats.org/officeDocument/2006/relationships/hyperlink" Target="#'BAB I'!A1"/><Relationship Id="rId9" Type="http://schemas.openxmlformats.org/officeDocument/2006/relationships/hyperlink" Target="#'BAB IV - Cokas Pembelian Angsu'!A1"/></Relationships>
</file>

<file path=xl/drawings/_rels/drawing16.xml.rels><?xml version="1.0" encoding="UTF-8" standalone="yes"?>
<Relationships xmlns="http://schemas.openxmlformats.org/package/2006/relationships"><Relationship Id="rId8" Type="http://schemas.openxmlformats.org/officeDocument/2006/relationships/hyperlink" Target="#Dasboard!A1"/><Relationship Id="rId3" Type="http://schemas.openxmlformats.org/officeDocument/2006/relationships/hyperlink" Target="#'BAB I'!A1"/><Relationship Id="rId7" Type="http://schemas.openxmlformats.org/officeDocument/2006/relationships/hyperlink" Target="#'BAB V - Latihan 1'!A1"/><Relationship Id="rId2" Type="http://schemas.openxmlformats.org/officeDocument/2006/relationships/hyperlink" Target="#'BAB V - Cokas 1'!A1"/><Relationship Id="rId1" Type="http://schemas.openxmlformats.org/officeDocument/2006/relationships/image" Target="../media/image1.png"/><Relationship Id="rId6" Type="http://schemas.openxmlformats.org/officeDocument/2006/relationships/hyperlink" Target="#'BAB IV'!A1"/><Relationship Id="rId5" Type="http://schemas.openxmlformats.org/officeDocument/2006/relationships/hyperlink" Target="#'List Cokas BAB 5'!A1"/><Relationship Id="rId4" Type="http://schemas.openxmlformats.org/officeDocument/2006/relationships/hyperlink" Target="#'BAB III'!A1"/></Relationships>
</file>

<file path=xl/drawings/_rels/drawing17.xml.rels><?xml version="1.0" encoding="UTF-8" standalone="yes"?>
<Relationships xmlns="http://schemas.openxmlformats.org/package/2006/relationships"><Relationship Id="rId8" Type="http://schemas.openxmlformats.org/officeDocument/2006/relationships/hyperlink" Target="#'BAB V - Latihan 1'!A1"/><Relationship Id="rId3" Type="http://schemas.openxmlformats.org/officeDocument/2006/relationships/hyperlink" Target="#'BAB I'!A1"/><Relationship Id="rId7" Type="http://schemas.openxmlformats.org/officeDocument/2006/relationships/hyperlink" Target="#'BAB V - Cokas 1'!A1"/><Relationship Id="rId2" Type="http://schemas.openxmlformats.org/officeDocument/2006/relationships/hyperlink" Target="#Dasboard!A1"/><Relationship Id="rId1" Type="http://schemas.openxmlformats.org/officeDocument/2006/relationships/image" Target="../media/image1.png"/><Relationship Id="rId6" Type="http://schemas.openxmlformats.org/officeDocument/2006/relationships/hyperlink" Target="#'BAB IV'!A1"/><Relationship Id="rId5" Type="http://schemas.openxmlformats.org/officeDocument/2006/relationships/hyperlink" Target="#'List Cokas BAB 5'!A1"/><Relationship Id="rId4" Type="http://schemas.openxmlformats.org/officeDocument/2006/relationships/hyperlink" Target="#'BAB III'!A1"/></Relationships>
</file>

<file path=xl/drawings/_rels/drawing18.xml.rels><?xml version="1.0" encoding="UTF-8" standalone="yes"?>
<Relationships xmlns="http://schemas.openxmlformats.org/package/2006/relationships"><Relationship Id="rId8" Type="http://schemas.openxmlformats.org/officeDocument/2006/relationships/hyperlink" Target="#'BAB V - Latihan 1'!A1"/><Relationship Id="rId3" Type="http://schemas.openxmlformats.org/officeDocument/2006/relationships/hyperlink" Target="#'BAB I'!A1"/><Relationship Id="rId7" Type="http://schemas.openxmlformats.org/officeDocument/2006/relationships/hyperlink" Target="#'BAB V - Cokas 1'!A1"/><Relationship Id="rId2" Type="http://schemas.openxmlformats.org/officeDocument/2006/relationships/hyperlink" Target="#Dasboard!A1"/><Relationship Id="rId1" Type="http://schemas.openxmlformats.org/officeDocument/2006/relationships/image" Target="../media/image1.png"/><Relationship Id="rId6" Type="http://schemas.openxmlformats.org/officeDocument/2006/relationships/hyperlink" Target="#'BAB IV'!A1"/><Relationship Id="rId5" Type="http://schemas.openxmlformats.org/officeDocument/2006/relationships/hyperlink" Target="#'List Cokas BAB 5'!A1"/><Relationship Id="rId4" Type="http://schemas.openxmlformats.org/officeDocument/2006/relationships/hyperlink" Target="#'BAB III'!A1"/></Relationships>
</file>

<file path=xl/drawings/_rels/drawing19.xml.rels><?xml version="1.0" encoding="UTF-8" standalone="yes"?>
<Relationships xmlns="http://schemas.openxmlformats.org/package/2006/relationships"><Relationship Id="rId3" Type="http://schemas.openxmlformats.org/officeDocument/2006/relationships/hyperlink" Target="#'BAB III'!A1"/><Relationship Id="rId7" Type="http://schemas.openxmlformats.org/officeDocument/2006/relationships/hyperlink" Target="#'BAB I - Cokas 3'!A1"/><Relationship Id="rId2" Type="http://schemas.openxmlformats.org/officeDocument/2006/relationships/hyperlink" Target="#'BAB I - Cokas 1'!A1"/><Relationship Id="rId1" Type="http://schemas.openxmlformats.org/officeDocument/2006/relationships/image" Target="../media/image1.png"/><Relationship Id="rId6" Type="http://schemas.openxmlformats.org/officeDocument/2006/relationships/hyperlink" Target="#'BAB I - Cokas 2'!A1"/><Relationship Id="rId5" Type="http://schemas.openxmlformats.org/officeDocument/2006/relationships/hyperlink" Target="#'BAB V'!A1"/><Relationship Id="rId4" Type="http://schemas.openxmlformats.org/officeDocument/2006/relationships/hyperlink" Target="#'BAB IV'!A1"/></Relationships>
</file>

<file path=xl/drawings/_rels/drawing20.xml.rels><?xml version="1.0" encoding="UTF-8" standalone="yes"?>
<Relationships xmlns="http://schemas.openxmlformats.org/package/2006/relationships"><Relationship Id="rId3" Type="http://schemas.openxmlformats.org/officeDocument/2006/relationships/hyperlink" Target="#'BAB I'!A1"/><Relationship Id="rId7" Type="http://schemas.openxmlformats.org/officeDocument/2006/relationships/hyperlink" Target="#'BAB III - Kasus 2 Rekon'!A1"/><Relationship Id="rId2" Type="http://schemas.openxmlformats.org/officeDocument/2006/relationships/hyperlink" Target="#'BAB III - Cokas 1'!A1"/><Relationship Id="rId1" Type="http://schemas.openxmlformats.org/officeDocument/2006/relationships/image" Target="../media/image1.png"/><Relationship Id="rId6" Type="http://schemas.openxmlformats.org/officeDocument/2006/relationships/hyperlink" Target="#'BAB III - Kasus 1 Rekon'!A1"/><Relationship Id="rId5" Type="http://schemas.openxmlformats.org/officeDocument/2006/relationships/hyperlink" Target="#'BAB V'!A1"/><Relationship Id="rId4" Type="http://schemas.openxmlformats.org/officeDocument/2006/relationships/hyperlink" Target="#'BAB IV'!A1"/></Relationships>
</file>

<file path=xl/drawings/_rels/drawing21.xml.rels><?xml version="1.0" encoding="UTF-8" standalone="yes"?>
<Relationships xmlns="http://schemas.openxmlformats.org/package/2006/relationships"><Relationship Id="rId3" Type="http://schemas.openxmlformats.org/officeDocument/2006/relationships/hyperlink" Target="#'BAB III'!A1"/><Relationship Id="rId7" Type="http://schemas.openxmlformats.org/officeDocument/2006/relationships/hyperlink" Target="#'BAB IV - Cokas Pembelian Angsu'!A1"/><Relationship Id="rId2" Type="http://schemas.openxmlformats.org/officeDocument/2006/relationships/hyperlink" Target="#'BAB I'!A1"/><Relationship Id="rId1" Type="http://schemas.openxmlformats.org/officeDocument/2006/relationships/image" Target="../media/image1.png"/><Relationship Id="rId6" Type="http://schemas.openxmlformats.org/officeDocument/2006/relationships/hyperlink" Target="#'BAB IV - Cokas Pembelian Tunai'!A1"/><Relationship Id="rId5" Type="http://schemas.openxmlformats.org/officeDocument/2006/relationships/hyperlink" Target="#'BAB IV - Cokas Depresiasi'!A1"/><Relationship Id="rId4" Type="http://schemas.openxmlformats.org/officeDocument/2006/relationships/hyperlink" Target="#'BAB V'!A1"/></Relationships>
</file>

<file path=xl/drawings/_rels/drawing22.xml.rels><?xml version="1.0" encoding="UTF-8" standalone="yes"?>
<Relationships xmlns="http://schemas.openxmlformats.org/package/2006/relationships"><Relationship Id="rId3" Type="http://schemas.openxmlformats.org/officeDocument/2006/relationships/hyperlink" Target="#'BAB III'!A1"/><Relationship Id="rId2" Type="http://schemas.openxmlformats.org/officeDocument/2006/relationships/hyperlink" Target="#'BAB I'!A1"/><Relationship Id="rId1" Type="http://schemas.openxmlformats.org/officeDocument/2006/relationships/image" Target="../media/image1.png"/><Relationship Id="rId6" Type="http://schemas.openxmlformats.org/officeDocument/2006/relationships/hyperlink" Target="#'BAB V - Latihan 1'!A1"/><Relationship Id="rId5" Type="http://schemas.openxmlformats.org/officeDocument/2006/relationships/hyperlink" Target="#'BAB V - Cokas 1'!A1"/><Relationship Id="rId4" Type="http://schemas.openxmlformats.org/officeDocument/2006/relationships/hyperlink" Target="#'BAB IV'!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30</xdr:col>
      <xdr:colOff>8194</xdr:colOff>
      <xdr:row>41</xdr:row>
      <xdr:rowOff>113862</xdr:rowOff>
    </xdr:to>
    <xdr:sp macro="" textlink="">
      <xdr:nvSpPr>
        <xdr:cNvPr id="2" name="Rectangle 1">
          <a:extLst>
            <a:ext uri="{FF2B5EF4-FFF2-40B4-BE49-F238E27FC236}">
              <a16:creationId xmlns:a16="http://schemas.microsoft.com/office/drawing/2014/main" id="{B948A9FD-71E0-2ADD-ECBD-476FDF7C8D9E}"/>
            </a:ext>
          </a:extLst>
        </xdr:cNvPr>
        <xdr:cNvSpPr/>
      </xdr:nvSpPr>
      <xdr:spPr>
        <a:xfrm>
          <a:off x="0" y="0"/>
          <a:ext cx="18138539" cy="7655034"/>
        </a:xfrm>
        <a:prstGeom prst="rect">
          <a:avLst/>
        </a:pr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ID" sz="1100">
              <a:effectLst>
                <a:outerShdw blurRad="50800" dist="38100" dir="2700000" algn="tl" rotWithShape="0">
                  <a:prstClr val="black">
                    <a:alpha val="40000"/>
                  </a:prstClr>
                </a:outerShdw>
              </a:effectLst>
            </a:rPr>
            <a:t>Y////////////////////////////////\</a:t>
          </a:r>
        </a:p>
        <a:p>
          <a:pPr algn="l"/>
          <a:r>
            <a:rPr lang="en-ID" sz="1100">
              <a:effectLst>
                <a:outerShdw blurRad="50800" dist="38100" dir="2700000" algn="tl" rotWithShape="0">
                  <a:prstClr val="black">
                    <a:alpha val="40000"/>
                  </a:prstClr>
                </a:outerShdw>
              </a:effectLst>
            </a:rPr>
            <a:t>\</a:t>
          </a:r>
        </a:p>
        <a:p>
          <a:pPr algn="l"/>
          <a:endParaRPr lang="en-ID" sz="1100">
            <a:effectLst>
              <a:outerShdw blurRad="50800" dist="38100" dir="2700000" algn="tl" rotWithShape="0">
                <a:prstClr val="black">
                  <a:alpha val="40000"/>
                </a:prstClr>
              </a:outerShdw>
            </a:effectLst>
          </a:endParaRPr>
        </a:p>
        <a:p>
          <a:pPr algn="l"/>
          <a:endParaRPr lang="en-ID" sz="1100">
            <a:effectLst>
              <a:outerShdw blurRad="50800" dist="38100" dir="2700000" algn="tl" rotWithShape="0">
                <a:prstClr val="black">
                  <a:alpha val="40000"/>
                </a:prstClr>
              </a:outerShdw>
            </a:effectLst>
          </a:endParaRPr>
        </a:p>
        <a:p>
          <a:pPr algn="l"/>
          <a:endParaRPr lang="en-ID" sz="1100">
            <a:effectLst>
              <a:outerShdw blurRad="50800" dist="38100" dir="2700000" algn="tl" rotWithShape="0">
                <a:prstClr val="black">
                  <a:alpha val="40000"/>
                </a:prstClr>
              </a:outerShdw>
            </a:effectLst>
          </a:endParaRPr>
        </a:p>
        <a:p>
          <a:pPr algn="l"/>
          <a:r>
            <a:rPr lang="en-ID" sz="1100">
              <a:effectLst>
                <a:outerShdw blurRad="50800" dist="38100" dir="2700000" algn="tl" rotWithShape="0">
                  <a:prstClr val="black">
                    <a:alpha val="40000"/>
                  </a:prstClr>
                </a:outerShdw>
              </a:effectLst>
            </a:rPr>
            <a:t>\}</a:t>
          </a:r>
        </a:p>
      </xdr:txBody>
    </xdr:sp>
    <xdr:clientData/>
  </xdr:twoCellAnchor>
  <xdr:twoCellAnchor>
    <xdr:from>
      <xdr:col>8</xdr:col>
      <xdr:colOff>236838</xdr:colOff>
      <xdr:row>7</xdr:row>
      <xdr:rowOff>7812</xdr:rowOff>
    </xdr:from>
    <xdr:to>
      <xdr:col>23</xdr:col>
      <xdr:colOff>244458</xdr:colOff>
      <xdr:row>19</xdr:row>
      <xdr:rowOff>158127</xdr:rowOff>
    </xdr:to>
    <xdr:sp macro="" textlink="">
      <xdr:nvSpPr>
        <xdr:cNvPr id="7" name="TextBox 6">
          <a:extLst>
            <a:ext uri="{FF2B5EF4-FFF2-40B4-BE49-F238E27FC236}">
              <a16:creationId xmlns:a16="http://schemas.microsoft.com/office/drawing/2014/main" id="{F8A4A51B-A227-8AA6-9D02-454470951887}"/>
            </a:ext>
          </a:extLst>
        </xdr:cNvPr>
        <xdr:cNvSpPr txBox="1"/>
      </xdr:nvSpPr>
      <xdr:spPr>
        <a:xfrm>
          <a:off x="5097162" y="1305271"/>
          <a:ext cx="9120728" cy="2374532"/>
        </a:xfrm>
        <a:prstGeom prst="rect">
          <a:avLst/>
        </a:prstGeom>
        <a:solidFill>
          <a:srgbClr val="FFC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ID" sz="1600">
            <a:solidFill>
              <a:schemeClr val="bg1"/>
            </a:solidFill>
            <a:latin typeface="Amasis MT Pro" panose="020F0502020204030204" pitchFamily="18" charset="0"/>
          </a:endParaRPr>
        </a:p>
      </xdr:txBody>
    </xdr:sp>
    <xdr:clientData/>
  </xdr:twoCellAnchor>
  <xdr:twoCellAnchor>
    <xdr:from>
      <xdr:col>0</xdr:col>
      <xdr:colOff>0</xdr:colOff>
      <xdr:row>0</xdr:row>
      <xdr:rowOff>163975</xdr:rowOff>
    </xdr:from>
    <xdr:to>
      <xdr:col>3</xdr:col>
      <xdr:colOff>369678</xdr:colOff>
      <xdr:row>8</xdr:row>
      <xdr:rowOff>164155</xdr:rowOff>
    </xdr:to>
    <xdr:sp macro="" textlink="">
      <xdr:nvSpPr>
        <xdr:cNvPr id="3" name="Rectangle 2">
          <a:extLst>
            <a:ext uri="{FF2B5EF4-FFF2-40B4-BE49-F238E27FC236}">
              <a16:creationId xmlns:a16="http://schemas.microsoft.com/office/drawing/2014/main" id="{D5C9969E-8818-46E5-8F68-63CED113608F}"/>
            </a:ext>
          </a:extLst>
        </xdr:cNvPr>
        <xdr:cNvSpPr/>
      </xdr:nvSpPr>
      <xdr:spPr>
        <a:xfrm>
          <a:off x="0" y="163975"/>
          <a:ext cx="2192691" cy="1466307"/>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350628</xdr:colOff>
      <xdr:row>0</xdr:row>
      <xdr:rowOff>163975</xdr:rowOff>
    </xdr:from>
    <xdr:to>
      <xdr:col>5</xdr:col>
      <xdr:colOff>533580</xdr:colOff>
      <xdr:row>8</xdr:row>
      <xdr:rowOff>164155</xdr:rowOff>
    </xdr:to>
    <xdr:sp macro="" textlink="">
      <xdr:nvSpPr>
        <xdr:cNvPr id="4" name="Flowchart: Delay 3">
          <a:extLst>
            <a:ext uri="{FF2B5EF4-FFF2-40B4-BE49-F238E27FC236}">
              <a16:creationId xmlns:a16="http://schemas.microsoft.com/office/drawing/2014/main" id="{D969EAE1-E17D-440A-8A1B-1E621705BCFE}"/>
            </a:ext>
          </a:extLst>
        </xdr:cNvPr>
        <xdr:cNvSpPr/>
      </xdr:nvSpPr>
      <xdr:spPr>
        <a:xfrm>
          <a:off x="2173641" y="163975"/>
          <a:ext cx="1398293" cy="1466307"/>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279722</xdr:colOff>
      <xdr:row>0</xdr:row>
      <xdr:rowOff>173620</xdr:rowOff>
    </xdr:from>
    <xdr:to>
      <xdr:col>4</xdr:col>
      <xdr:colOff>460431</xdr:colOff>
      <xdr:row>8</xdr:row>
      <xdr:rowOff>155292</xdr:rowOff>
    </xdr:to>
    <xdr:pic>
      <xdr:nvPicPr>
        <xdr:cNvPr id="5" name="Picture 4">
          <a:extLst>
            <a:ext uri="{FF2B5EF4-FFF2-40B4-BE49-F238E27FC236}">
              <a16:creationId xmlns:a16="http://schemas.microsoft.com/office/drawing/2014/main" id="{8B05D910-8926-454B-AB63-7150A0082C14}"/>
            </a:ext>
          </a:extLst>
        </xdr:cNvPr>
        <xdr:cNvPicPr>
          <a:picLocks noChangeAspect="1"/>
        </xdr:cNvPicPr>
      </xdr:nvPicPr>
      <xdr:blipFill>
        <a:blip xmlns:r="http://schemas.openxmlformats.org/officeDocument/2006/relationships" r:embed="rId1"/>
        <a:stretch>
          <a:fillRect/>
        </a:stretch>
      </xdr:blipFill>
      <xdr:spPr>
        <a:xfrm>
          <a:off x="279722" y="173620"/>
          <a:ext cx="2611393" cy="1447799"/>
        </a:xfrm>
        <a:prstGeom prst="rect">
          <a:avLst/>
        </a:prstGeom>
      </xdr:spPr>
    </xdr:pic>
    <xdr:clientData/>
  </xdr:twoCellAnchor>
  <xdr:oneCellAnchor>
    <xdr:from>
      <xdr:col>7</xdr:col>
      <xdr:colOff>125393</xdr:colOff>
      <xdr:row>5</xdr:row>
      <xdr:rowOff>135038</xdr:rowOff>
    </xdr:from>
    <xdr:ext cx="10460941" cy="861774"/>
    <xdr:sp macro="" textlink="">
      <xdr:nvSpPr>
        <xdr:cNvPr id="6" name="TextBox 5">
          <a:extLst>
            <a:ext uri="{FF2B5EF4-FFF2-40B4-BE49-F238E27FC236}">
              <a16:creationId xmlns:a16="http://schemas.microsoft.com/office/drawing/2014/main" id="{83DBCBD3-E681-473B-A0D6-961683CC16DD}"/>
            </a:ext>
          </a:extLst>
        </xdr:cNvPr>
        <xdr:cNvSpPr txBox="1"/>
      </xdr:nvSpPr>
      <xdr:spPr>
        <a:xfrm>
          <a:off x="4379089" y="1051367"/>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9</xdr:col>
      <xdr:colOff>495347</xdr:colOff>
      <xdr:row>9</xdr:row>
      <xdr:rowOff>109108</xdr:rowOff>
    </xdr:from>
    <xdr:ext cx="6581775" cy="861774"/>
    <xdr:sp macro="" textlink="">
      <xdr:nvSpPr>
        <xdr:cNvPr id="9" name="TextBox 8">
          <a:extLst>
            <a:ext uri="{FF2B5EF4-FFF2-40B4-BE49-F238E27FC236}">
              <a16:creationId xmlns:a16="http://schemas.microsoft.com/office/drawing/2014/main" id="{09BD703F-0195-41FA-97D6-B46BFBF8B1E7}"/>
            </a:ext>
          </a:extLst>
        </xdr:cNvPr>
        <xdr:cNvSpPr txBox="1"/>
      </xdr:nvSpPr>
      <xdr:spPr>
        <a:xfrm>
          <a:off x="5952250" y="1731431"/>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twoCellAnchor>
    <xdr:from>
      <xdr:col>6</xdr:col>
      <xdr:colOff>412429</xdr:colOff>
      <xdr:row>25</xdr:row>
      <xdr:rowOff>115657</xdr:rowOff>
    </xdr:from>
    <xdr:to>
      <xdr:col>10</xdr:col>
      <xdr:colOff>196939</xdr:colOff>
      <xdr:row>28</xdr:row>
      <xdr:rowOff>152733</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86A5F488-FA93-456C-8EE5-C5606CAC3558}"/>
            </a:ext>
          </a:extLst>
        </xdr:cNvPr>
        <xdr:cNvSpPr/>
      </xdr:nvSpPr>
      <xdr:spPr>
        <a:xfrm>
          <a:off x="4038498" y="4713933"/>
          <a:ext cx="2201889" cy="58886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800" b="1">
              <a:solidFill>
                <a:srgbClr val="FFC000"/>
              </a:solidFill>
              <a:latin typeface="Poppins" panose="00000500000000000000" pitchFamily="2" charset="0"/>
              <a:cs typeface="Poppins" panose="00000500000000000000" pitchFamily="2" charset="0"/>
            </a:rPr>
            <a:t>BAB </a:t>
          </a:r>
          <a:r>
            <a:rPr lang="en-ID" sz="2800" b="1">
              <a:solidFill>
                <a:srgbClr val="FFC000"/>
              </a:solidFill>
              <a:latin typeface="Algerian" panose="04020705040A02060702" pitchFamily="82" charset="0"/>
              <a:cs typeface="Poppins" panose="00000500000000000000" pitchFamily="2" charset="0"/>
            </a:rPr>
            <a:t>I</a:t>
          </a:r>
        </a:p>
      </xdr:txBody>
    </xdr:sp>
    <xdr:clientData/>
  </xdr:twoCellAnchor>
  <xdr:twoCellAnchor>
    <xdr:from>
      <xdr:col>10</xdr:col>
      <xdr:colOff>525517</xdr:colOff>
      <xdr:row>25</xdr:row>
      <xdr:rowOff>131382</xdr:rowOff>
    </xdr:from>
    <xdr:to>
      <xdr:col>14</xdr:col>
      <xdr:colOff>317937</xdr:colOff>
      <xdr:row>28</xdr:row>
      <xdr:rowOff>157439</xdr:rowOff>
    </xdr:to>
    <xdr:sp macro="" textlink="">
      <xdr:nvSpPr>
        <xdr:cNvPr id="12" name="Rectangle: Rounded Corners 11">
          <a:hlinkClick xmlns:r="http://schemas.openxmlformats.org/officeDocument/2006/relationships" r:id="rId3"/>
          <a:extLst>
            <a:ext uri="{FF2B5EF4-FFF2-40B4-BE49-F238E27FC236}">
              <a16:creationId xmlns:a16="http://schemas.microsoft.com/office/drawing/2014/main" id="{EA2C03DD-1A8B-4A06-B0C7-11F08E7546E0}"/>
            </a:ext>
          </a:extLst>
        </xdr:cNvPr>
        <xdr:cNvSpPr/>
      </xdr:nvSpPr>
      <xdr:spPr>
        <a:xfrm>
          <a:off x="6568965" y="4729658"/>
          <a:ext cx="2209800" cy="5778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800" b="1">
              <a:solidFill>
                <a:srgbClr val="FFC000"/>
              </a:solidFill>
              <a:latin typeface="Poppins" panose="00000500000000000000" pitchFamily="2" charset="0"/>
              <a:cs typeface="Poppins" panose="00000500000000000000" pitchFamily="2" charset="0"/>
            </a:rPr>
            <a:t>BAB </a:t>
          </a:r>
          <a:r>
            <a:rPr lang="en-ID" sz="2800" b="1">
              <a:solidFill>
                <a:srgbClr val="FFC000"/>
              </a:solidFill>
              <a:latin typeface="Algerian" panose="04020705040A02060702" pitchFamily="82" charset="0"/>
              <a:cs typeface="Poppins" panose="00000500000000000000" pitchFamily="2" charset="0"/>
            </a:rPr>
            <a:t>III</a:t>
          </a:r>
        </a:p>
      </xdr:txBody>
    </xdr:sp>
    <xdr:clientData/>
  </xdr:twoCellAnchor>
  <xdr:twoCellAnchor>
    <xdr:from>
      <xdr:col>15</xdr:col>
      <xdr:colOff>34159</xdr:colOff>
      <xdr:row>25</xdr:row>
      <xdr:rowOff>126126</xdr:rowOff>
    </xdr:from>
    <xdr:to>
      <xdr:col>18</xdr:col>
      <xdr:colOff>430924</xdr:colOff>
      <xdr:row>28</xdr:row>
      <xdr:rowOff>152183</xdr:rowOff>
    </xdr:to>
    <xdr:sp macro="" textlink="">
      <xdr:nvSpPr>
        <xdr:cNvPr id="13" name="Rectangle: Rounded Corners 12">
          <a:hlinkClick xmlns:r="http://schemas.openxmlformats.org/officeDocument/2006/relationships" r:id="rId4"/>
          <a:extLst>
            <a:ext uri="{FF2B5EF4-FFF2-40B4-BE49-F238E27FC236}">
              <a16:creationId xmlns:a16="http://schemas.microsoft.com/office/drawing/2014/main" id="{C508EC60-2074-4958-AC1E-8DAFDAFAB96E}"/>
            </a:ext>
          </a:extLst>
        </xdr:cNvPr>
        <xdr:cNvSpPr/>
      </xdr:nvSpPr>
      <xdr:spPr>
        <a:xfrm>
          <a:off x="9099331" y="4724402"/>
          <a:ext cx="2209800" cy="5778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800" b="1">
              <a:solidFill>
                <a:srgbClr val="FFC000"/>
              </a:solidFill>
              <a:latin typeface="Poppins" panose="00000500000000000000" pitchFamily="2" charset="0"/>
              <a:cs typeface="Poppins" panose="00000500000000000000" pitchFamily="2" charset="0"/>
            </a:rPr>
            <a:t>BAB </a:t>
          </a:r>
          <a:r>
            <a:rPr lang="en-ID" sz="2800" b="1">
              <a:solidFill>
                <a:srgbClr val="FFC000"/>
              </a:solidFill>
              <a:latin typeface="Algerian" panose="04020705040A02060702" pitchFamily="82" charset="0"/>
              <a:cs typeface="Poppins" panose="00000500000000000000" pitchFamily="2" charset="0"/>
            </a:rPr>
            <a:t>IV</a:t>
          </a:r>
        </a:p>
      </xdr:txBody>
    </xdr:sp>
    <xdr:clientData/>
  </xdr:twoCellAnchor>
  <xdr:twoCellAnchor>
    <xdr:from>
      <xdr:col>19</xdr:col>
      <xdr:colOff>55179</xdr:colOff>
      <xdr:row>25</xdr:row>
      <xdr:rowOff>147146</xdr:rowOff>
    </xdr:from>
    <xdr:to>
      <xdr:col>22</xdr:col>
      <xdr:colOff>451945</xdr:colOff>
      <xdr:row>28</xdr:row>
      <xdr:rowOff>173203</xdr:rowOff>
    </xdr:to>
    <xdr:sp macro="" textlink="">
      <xdr:nvSpPr>
        <xdr:cNvPr id="14" name="Rectangle: Rounded Corners 13">
          <a:hlinkClick xmlns:r="http://schemas.openxmlformats.org/officeDocument/2006/relationships" r:id="rId5"/>
          <a:extLst>
            <a:ext uri="{FF2B5EF4-FFF2-40B4-BE49-F238E27FC236}">
              <a16:creationId xmlns:a16="http://schemas.microsoft.com/office/drawing/2014/main" id="{0EB12555-FC10-4B67-A150-B1D08EE7C807}"/>
            </a:ext>
          </a:extLst>
        </xdr:cNvPr>
        <xdr:cNvSpPr/>
      </xdr:nvSpPr>
      <xdr:spPr>
        <a:xfrm>
          <a:off x="11537731" y="4745422"/>
          <a:ext cx="2209800" cy="5778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2800" b="1">
              <a:solidFill>
                <a:srgbClr val="FFC000"/>
              </a:solidFill>
              <a:latin typeface="Poppins" panose="00000500000000000000" pitchFamily="2" charset="0"/>
              <a:cs typeface="Poppins" panose="00000500000000000000" pitchFamily="2" charset="0"/>
            </a:rPr>
            <a:t>BAB </a:t>
          </a:r>
          <a:r>
            <a:rPr lang="en-ID" sz="2800" b="1">
              <a:solidFill>
                <a:srgbClr val="FFC000"/>
              </a:solidFill>
              <a:latin typeface="Algerian" panose="04020705040A02060702" pitchFamily="82" charset="0"/>
              <a:cs typeface="Poppins" panose="00000500000000000000" pitchFamily="2" charset="0"/>
            </a:rPr>
            <a:t>V</a:t>
          </a:r>
        </a:p>
      </xdr:txBody>
    </xdr:sp>
    <xdr:clientData/>
  </xdr:twoCellAnchor>
  <xdr:oneCellAnchor>
    <xdr:from>
      <xdr:col>8</xdr:col>
      <xdr:colOff>157654</xdr:colOff>
      <xdr:row>14</xdr:row>
      <xdr:rowOff>131380</xdr:rowOff>
    </xdr:from>
    <xdr:ext cx="8500241" cy="630942"/>
    <xdr:sp macro="" textlink="">
      <xdr:nvSpPr>
        <xdr:cNvPr id="15" name="TextBox 14">
          <a:extLst>
            <a:ext uri="{FF2B5EF4-FFF2-40B4-BE49-F238E27FC236}">
              <a16:creationId xmlns:a16="http://schemas.microsoft.com/office/drawing/2014/main" id="{C8FF0ECD-5EEC-4D43-A702-B0663A19D732}"/>
            </a:ext>
          </a:extLst>
        </xdr:cNvPr>
        <xdr:cNvSpPr txBox="1"/>
      </xdr:nvSpPr>
      <xdr:spPr>
        <a:xfrm>
          <a:off x="4992413" y="2706414"/>
          <a:ext cx="8500241"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Praktikum Akuntansi</a:t>
          </a:r>
          <a:r>
            <a:rPr lang="en-ID" sz="28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Keuangan Menengah  1</a:t>
          </a:r>
          <a:endParaRPr lang="en-ID" sz="28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12</xdr:col>
      <xdr:colOff>157655</xdr:colOff>
      <xdr:row>19</xdr:row>
      <xdr:rowOff>105103</xdr:rowOff>
    </xdr:from>
    <xdr:ext cx="3200400" cy="630942"/>
    <xdr:sp macro="" textlink="">
      <xdr:nvSpPr>
        <xdr:cNvPr id="16" name="TextBox 15">
          <a:extLst>
            <a:ext uri="{FF2B5EF4-FFF2-40B4-BE49-F238E27FC236}">
              <a16:creationId xmlns:a16="http://schemas.microsoft.com/office/drawing/2014/main" id="{C30C1629-2CE2-428D-A770-3E3BC2200BBB}"/>
            </a:ext>
          </a:extLst>
        </xdr:cNvPr>
        <xdr:cNvSpPr txBox="1"/>
      </xdr:nvSpPr>
      <xdr:spPr>
        <a:xfrm>
          <a:off x="7409793" y="3599793"/>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Daftar Isi :</a:t>
          </a:r>
        </a:p>
      </xdr:txBody>
    </xdr:sp>
    <xdr:clientData/>
  </xdr:oneCellAnchor>
  <xdr:twoCellAnchor>
    <xdr:from>
      <xdr:col>12</xdr:col>
      <xdr:colOff>585951</xdr:colOff>
      <xdr:row>37</xdr:row>
      <xdr:rowOff>65689</xdr:rowOff>
    </xdr:from>
    <xdr:to>
      <xdr:col>16</xdr:col>
      <xdr:colOff>351284</xdr:colOff>
      <xdr:row>39</xdr:row>
      <xdr:rowOff>72342</xdr:rowOff>
    </xdr:to>
    <xdr:sp macro="" textlink="">
      <xdr:nvSpPr>
        <xdr:cNvPr id="8" name="Rectangle 7">
          <a:extLst>
            <a:ext uri="{FF2B5EF4-FFF2-40B4-BE49-F238E27FC236}">
              <a16:creationId xmlns:a16="http://schemas.microsoft.com/office/drawing/2014/main" id="{B6F29EA0-9911-4011-9474-2811AA74FBF9}"/>
            </a:ext>
          </a:extLst>
        </xdr:cNvPr>
        <xdr:cNvSpPr/>
      </xdr:nvSpPr>
      <xdr:spPr>
        <a:xfrm>
          <a:off x="7878002" y="6846524"/>
          <a:ext cx="2196016" cy="37318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ID" sz="1800">
              <a:solidFill>
                <a:schemeClr val="tx1"/>
              </a:solidFill>
            </a:rPr>
            <a:t>Pengembang : Fatur</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4A1DD6A6-3022-4B10-BFAC-54F0DD46040E}"/>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78CA4005-6A03-4746-BEA1-11CFE3D59B3A}"/>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DAFE9D74-6126-40D2-A436-9074A6F8D2E0}"/>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13</xdr:col>
      <xdr:colOff>0</xdr:colOff>
      <xdr:row>16</xdr:row>
      <xdr:rowOff>119136</xdr:rowOff>
    </xdr:from>
    <xdr:ext cx="3200400" cy="630942"/>
    <xdr:sp macro="" textlink="">
      <xdr:nvSpPr>
        <xdr:cNvPr id="5" name="TextBox 4">
          <a:extLst>
            <a:ext uri="{FF2B5EF4-FFF2-40B4-BE49-F238E27FC236}">
              <a16:creationId xmlns:a16="http://schemas.microsoft.com/office/drawing/2014/main" id="{6AB30527-C357-4F94-A993-23AF27C7C91A}"/>
            </a:ext>
          </a:extLst>
        </xdr:cNvPr>
        <xdr:cNvSpPr txBox="1"/>
      </xdr:nvSpPr>
      <xdr:spPr>
        <a:xfrm>
          <a:off x="7924800" y="304521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10</xdr:col>
      <xdr:colOff>244850</xdr:colOff>
      <xdr:row>21</xdr:row>
      <xdr:rowOff>85725</xdr:rowOff>
    </xdr:from>
    <xdr:to>
      <xdr:col>12</xdr:col>
      <xdr:colOff>244849</xdr:colOff>
      <xdr:row>23</xdr:row>
      <xdr:rowOff>85725</xdr:rowOff>
    </xdr:to>
    <xdr:sp macro="" textlink="">
      <xdr:nvSpPr>
        <xdr:cNvPr id="6" name="Rectangle: Rounded Corners 5">
          <a:hlinkClick xmlns:r="http://schemas.openxmlformats.org/officeDocument/2006/relationships" r:id="rId1"/>
          <a:extLst>
            <a:ext uri="{FF2B5EF4-FFF2-40B4-BE49-F238E27FC236}">
              <a16:creationId xmlns:a16="http://schemas.microsoft.com/office/drawing/2014/main" id="{1D9F9787-E4E6-40B8-AB97-1DE3EAC3F7F6}"/>
            </a:ext>
          </a:extLst>
        </xdr:cNvPr>
        <xdr:cNvSpPr/>
      </xdr:nvSpPr>
      <xdr:spPr>
        <a:xfrm>
          <a:off x="6340850" y="3926205"/>
          <a:ext cx="1219199" cy="36576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12</xdr:col>
      <xdr:colOff>435349</xdr:colOff>
      <xdr:row>21</xdr:row>
      <xdr:rowOff>85725</xdr:rowOff>
    </xdr:from>
    <xdr:to>
      <xdr:col>14</xdr:col>
      <xdr:colOff>435349</xdr:colOff>
      <xdr:row>23</xdr:row>
      <xdr:rowOff>85725</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BB29DD8B-42EF-4660-A873-764967C33275}"/>
            </a:ext>
          </a:extLst>
        </xdr:cNvPr>
        <xdr:cNvSpPr/>
      </xdr:nvSpPr>
      <xdr:spPr>
        <a:xfrm>
          <a:off x="7750549" y="3926205"/>
          <a:ext cx="1219200" cy="36576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2</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15</xdr:col>
      <xdr:colOff>20731</xdr:colOff>
      <xdr:row>21</xdr:row>
      <xdr:rowOff>85725</xdr:rowOff>
    </xdr:from>
    <xdr:to>
      <xdr:col>17</xdr:col>
      <xdr:colOff>20732</xdr:colOff>
      <xdr:row>23</xdr:row>
      <xdr:rowOff>85725</xdr:rowOff>
    </xdr:to>
    <xdr:sp macro="" textlink="">
      <xdr:nvSpPr>
        <xdr:cNvPr id="8" name="Rectangle: Rounded Corners 7">
          <a:hlinkClick xmlns:r="http://schemas.openxmlformats.org/officeDocument/2006/relationships" r:id="rId3"/>
          <a:extLst>
            <a:ext uri="{FF2B5EF4-FFF2-40B4-BE49-F238E27FC236}">
              <a16:creationId xmlns:a16="http://schemas.microsoft.com/office/drawing/2014/main" id="{69988324-3A16-4EB2-BDAC-E47337E19FE6}"/>
            </a:ext>
          </a:extLst>
        </xdr:cNvPr>
        <xdr:cNvSpPr/>
      </xdr:nvSpPr>
      <xdr:spPr>
        <a:xfrm>
          <a:off x="9164731" y="3926205"/>
          <a:ext cx="1219201" cy="36576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3</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0</xdr:colOff>
      <xdr:row>0</xdr:row>
      <xdr:rowOff>171450</xdr:rowOff>
    </xdr:from>
    <xdr:to>
      <xdr:col>3</xdr:col>
      <xdr:colOff>352425</xdr:colOff>
      <xdr:row>9</xdr:row>
      <xdr:rowOff>28575</xdr:rowOff>
    </xdr:to>
    <xdr:sp macro="" textlink="">
      <xdr:nvSpPr>
        <xdr:cNvPr id="9" name="Rectangle 8">
          <a:extLst>
            <a:ext uri="{FF2B5EF4-FFF2-40B4-BE49-F238E27FC236}">
              <a16:creationId xmlns:a16="http://schemas.microsoft.com/office/drawing/2014/main" id="{AEED71C7-ACBA-4156-AA48-9B3C92AAF071}"/>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10" name="Flowchart: Delay 9">
          <a:extLst>
            <a:ext uri="{FF2B5EF4-FFF2-40B4-BE49-F238E27FC236}">
              <a16:creationId xmlns:a16="http://schemas.microsoft.com/office/drawing/2014/main" id="{FFBB54BE-3290-407C-A925-6497F144E496}"/>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11" name="Picture 10">
          <a:extLst>
            <a:ext uri="{FF2B5EF4-FFF2-40B4-BE49-F238E27FC236}">
              <a16:creationId xmlns:a16="http://schemas.microsoft.com/office/drawing/2014/main" id="{D5644900-23FE-4E80-A1E3-91279CA97FA5}"/>
            </a:ext>
          </a:extLst>
        </xdr:cNvPr>
        <xdr:cNvPicPr>
          <a:picLocks noChangeAspect="1"/>
        </xdr:cNvPicPr>
      </xdr:nvPicPr>
      <xdr:blipFill>
        <a:blip xmlns:r="http://schemas.openxmlformats.org/officeDocument/2006/relationships" r:embed="rId4"/>
        <a:stretch>
          <a:fillRect/>
        </a:stretch>
      </xdr:blipFill>
      <xdr:spPr>
        <a:xfrm>
          <a:off x="342900" y="192405"/>
          <a:ext cx="2611393" cy="1463039"/>
        </a:xfrm>
        <a:prstGeom prst="rect">
          <a:avLst/>
        </a:prstGeom>
      </xdr:spPr>
    </xdr:pic>
    <xdr:clientData/>
  </xdr:twoCellAnchor>
  <xdr:twoCellAnchor>
    <xdr:from>
      <xdr:col>17</xdr:col>
      <xdr:colOff>234762</xdr:colOff>
      <xdr:row>21</xdr:row>
      <xdr:rowOff>85725</xdr:rowOff>
    </xdr:from>
    <xdr:to>
      <xdr:col>20</xdr:col>
      <xdr:colOff>244287</xdr:colOff>
      <xdr:row>23</xdr:row>
      <xdr:rowOff>85725</xdr:rowOff>
    </xdr:to>
    <xdr:sp macro="" textlink="">
      <xdr:nvSpPr>
        <xdr:cNvPr id="12" name="Rectangle: Rounded Corners 11">
          <a:hlinkClick xmlns:r="http://schemas.openxmlformats.org/officeDocument/2006/relationships" r:id="rId5"/>
          <a:extLst>
            <a:ext uri="{FF2B5EF4-FFF2-40B4-BE49-F238E27FC236}">
              <a16:creationId xmlns:a16="http://schemas.microsoft.com/office/drawing/2014/main" id="{DDDB2492-1213-45C5-B15E-BA106FEE6B9F}"/>
            </a:ext>
          </a:extLst>
        </xdr:cNvPr>
        <xdr:cNvSpPr/>
      </xdr:nvSpPr>
      <xdr:spPr>
        <a:xfrm>
          <a:off x="10597962" y="3926205"/>
          <a:ext cx="1838325" cy="36576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Dashboard</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161366</xdr:colOff>
      <xdr:row>28</xdr:row>
      <xdr:rowOff>97491</xdr:rowOff>
    </xdr:from>
    <xdr:to>
      <xdr:col>13</xdr:col>
      <xdr:colOff>142316</xdr:colOff>
      <xdr:row>31</xdr:row>
      <xdr:rowOff>3922</xdr:rowOff>
    </xdr:to>
    <xdr:sp macro="" textlink="">
      <xdr:nvSpPr>
        <xdr:cNvPr id="13" name="Rectangle: Rounded Corners 12">
          <a:hlinkClick xmlns:r="http://schemas.openxmlformats.org/officeDocument/2006/relationships" r:id="rId6"/>
          <a:extLst>
            <a:ext uri="{FF2B5EF4-FFF2-40B4-BE49-F238E27FC236}">
              <a16:creationId xmlns:a16="http://schemas.microsoft.com/office/drawing/2014/main" id="{B8DD0AB8-7449-4EA2-8608-C7D38905C166}"/>
            </a:ext>
          </a:extLst>
        </xdr:cNvPr>
        <xdr:cNvSpPr/>
      </xdr:nvSpPr>
      <xdr:spPr>
        <a:xfrm>
          <a:off x="6866966" y="5218131"/>
          <a:ext cx="1200150" cy="455071"/>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twoCellAnchor>
    <xdr:from>
      <xdr:col>13</xdr:col>
      <xdr:colOff>351865</xdr:colOff>
      <xdr:row>28</xdr:row>
      <xdr:rowOff>113179</xdr:rowOff>
    </xdr:from>
    <xdr:to>
      <xdr:col>15</xdr:col>
      <xdr:colOff>332815</xdr:colOff>
      <xdr:row>30</xdr:row>
      <xdr:rowOff>170329</xdr:rowOff>
    </xdr:to>
    <xdr:sp macro="" textlink="">
      <xdr:nvSpPr>
        <xdr:cNvPr id="14" name="Rectangle: Rounded Corners 13">
          <a:hlinkClick xmlns:r="http://schemas.openxmlformats.org/officeDocument/2006/relationships" r:id="rId7"/>
          <a:extLst>
            <a:ext uri="{FF2B5EF4-FFF2-40B4-BE49-F238E27FC236}">
              <a16:creationId xmlns:a16="http://schemas.microsoft.com/office/drawing/2014/main" id="{C4090DC1-D621-48A9-BF5B-19067A016499}"/>
            </a:ext>
          </a:extLst>
        </xdr:cNvPr>
        <xdr:cNvSpPr/>
      </xdr:nvSpPr>
      <xdr:spPr>
        <a:xfrm>
          <a:off x="8276665" y="5233819"/>
          <a:ext cx="1200150"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IV</a:t>
          </a:r>
        </a:p>
      </xdr:txBody>
    </xdr:sp>
    <xdr:clientData/>
  </xdr:twoCellAnchor>
  <xdr:twoCellAnchor>
    <xdr:from>
      <xdr:col>18</xdr:col>
      <xdr:colOff>28576</xdr:colOff>
      <xdr:row>28</xdr:row>
      <xdr:rowOff>103654</xdr:rowOff>
    </xdr:from>
    <xdr:to>
      <xdr:col>20</xdr:col>
      <xdr:colOff>28577</xdr:colOff>
      <xdr:row>30</xdr:row>
      <xdr:rowOff>170329</xdr:rowOff>
    </xdr:to>
    <xdr:sp macro="" textlink="">
      <xdr:nvSpPr>
        <xdr:cNvPr id="15" name="Rectangle: Rounded Corners 14">
          <a:hlinkClick xmlns:r="http://schemas.openxmlformats.org/officeDocument/2006/relationships" r:id="rId8"/>
          <a:extLst>
            <a:ext uri="{FF2B5EF4-FFF2-40B4-BE49-F238E27FC236}">
              <a16:creationId xmlns:a16="http://schemas.microsoft.com/office/drawing/2014/main" id="{B2774B48-B24A-4403-A49C-BA998BAE123B}"/>
            </a:ext>
          </a:extLst>
        </xdr:cNvPr>
        <xdr:cNvSpPr/>
      </xdr:nvSpPr>
      <xdr:spPr>
        <a:xfrm>
          <a:off x="11001376" y="5224294"/>
          <a:ext cx="1219201" cy="43243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tx1"/>
              </a:solidFill>
              <a:latin typeface="Poppins" panose="00000500000000000000" pitchFamily="2" charset="0"/>
              <a:cs typeface="Poppins" panose="00000500000000000000" pitchFamily="2" charset="0"/>
            </a:rPr>
            <a:t>List</a:t>
          </a:r>
          <a:r>
            <a:rPr lang="en-ID" sz="1400" b="1" baseline="0">
              <a:solidFill>
                <a:schemeClr val="tx1"/>
              </a:solidFill>
              <a:latin typeface="Poppins" panose="00000500000000000000" pitchFamily="2" charset="0"/>
              <a:cs typeface="Poppins" panose="00000500000000000000" pitchFamily="2" charset="0"/>
            </a:rPr>
            <a:t> Cokas</a:t>
          </a:r>
          <a:endParaRPr lang="en-ID" sz="1400" b="1">
            <a:solidFill>
              <a:schemeClr val="tx1"/>
            </a:solidFill>
            <a:latin typeface="Algerian" panose="04020705040A02060702" pitchFamily="82" charset="0"/>
            <a:cs typeface="Poppins" panose="00000500000000000000" pitchFamily="2" charset="0"/>
          </a:endParaRPr>
        </a:p>
      </xdr:txBody>
    </xdr:sp>
    <xdr:clientData/>
  </xdr:twoCellAnchor>
  <xdr:oneCellAnchor>
    <xdr:from>
      <xdr:col>12</xdr:col>
      <xdr:colOff>600075</xdr:colOff>
      <xdr:row>24</xdr:row>
      <xdr:rowOff>119136</xdr:rowOff>
    </xdr:from>
    <xdr:ext cx="3200400" cy="630942"/>
    <xdr:sp macro="" textlink="">
      <xdr:nvSpPr>
        <xdr:cNvPr id="16" name="TextBox 15">
          <a:extLst>
            <a:ext uri="{FF2B5EF4-FFF2-40B4-BE49-F238E27FC236}">
              <a16:creationId xmlns:a16="http://schemas.microsoft.com/office/drawing/2014/main" id="{88085976-B944-4FE2-8FFB-2D69E9F894CD}"/>
            </a:ext>
          </a:extLst>
        </xdr:cNvPr>
        <xdr:cNvSpPr txBox="1"/>
      </xdr:nvSpPr>
      <xdr:spPr>
        <a:xfrm>
          <a:off x="7915275" y="450825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15</xdr:col>
      <xdr:colOff>493059</xdr:colOff>
      <xdr:row>28</xdr:row>
      <xdr:rowOff>100853</xdr:rowOff>
    </xdr:from>
    <xdr:to>
      <xdr:col>17</xdr:col>
      <xdr:colOff>474010</xdr:colOff>
      <xdr:row>30</xdr:row>
      <xdr:rowOff>158003</xdr:rowOff>
    </xdr:to>
    <xdr:sp macro="" textlink="">
      <xdr:nvSpPr>
        <xdr:cNvPr id="17" name="Rectangle: Rounded Corners 16">
          <a:hlinkClick xmlns:r="http://schemas.openxmlformats.org/officeDocument/2006/relationships" r:id="rId9"/>
          <a:extLst>
            <a:ext uri="{FF2B5EF4-FFF2-40B4-BE49-F238E27FC236}">
              <a16:creationId xmlns:a16="http://schemas.microsoft.com/office/drawing/2014/main" id="{FBFA29E1-03C5-49D0-A7CB-553FA93AFA94}"/>
            </a:ext>
          </a:extLst>
        </xdr:cNvPr>
        <xdr:cNvSpPr/>
      </xdr:nvSpPr>
      <xdr:spPr>
        <a:xfrm>
          <a:off x="9637059" y="5221493"/>
          <a:ext cx="1200151"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2</xdr:row>
      <xdr:rowOff>112058</xdr:rowOff>
    </xdr:to>
    <xdr:sp macro="" textlink="">
      <xdr:nvSpPr>
        <xdr:cNvPr id="42" name="Rectangle 41">
          <a:extLst>
            <a:ext uri="{FF2B5EF4-FFF2-40B4-BE49-F238E27FC236}">
              <a16:creationId xmlns:a16="http://schemas.microsoft.com/office/drawing/2014/main" id="{0A4A65EC-0F5B-433C-B1D8-30618B17AD7D}"/>
            </a:ext>
          </a:extLst>
        </xdr:cNvPr>
        <xdr:cNvSpPr/>
      </xdr:nvSpPr>
      <xdr:spPr>
        <a:xfrm>
          <a:off x="0" y="203383"/>
          <a:ext cx="1800225" cy="905999"/>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2</xdr:row>
      <xdr:rowOff>111399</xdr:rowOff>
    </xdr:to>
    <xdr:sp macro="" textlink="">
      <xdr:nvSpPr>
        <xdr:cNvPr id="43" name="Flowchart: Delay 42">
          <a:extLst>
            <a:ext uri="{FF2B5EF4-FFF2-40B4-BE49-F238E27FC236}">
              <a16:creationId xmlns:a16="http://schemas.microsoft.com/office/drawing/2014/main" id="{CFDC5C9F-01DB-4784-BCBC-8BB3412377D7}"/>
            </a:ext>
          </a:extLst>
        </xdr:cNvPr>
        <xdr:cNvSpPr/>
      </xdr:nvSpPr>
      <xdr:spPr>
        <a:xfrm>
          <a:off x="1333500" y="201706"/>
          <a:ext cx="847725" cy="907017"/>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2</xdr:row>
      <xdr:rowOff>53641</xdr:rowOff>
    </xdr:to>
    <xdr:pic>
      <xdr:nvPicPr>
        <xdr:cNvPr id="44" name="Picture 43">
          <a:extLst>
            <a:ext uri="{FF2B5EF4-FFF2-40B4-BE49-F238E27FC236}">
              <a16:creationId xmlns:a16="http://schemas.microsoft.com/office/drawing/2014/main" id="{94DA4E11-6638-4A35-88C8-FCE6CFFFB8BC}"/>
            </a:ext>
          </a:extLst>
        </xdr:cNvPr>
        <xdr:cNvPicPr>
          <a:picLocks noChangeAspect="1"/>
        </xdr:cNvPicPr>
      </xdr:nvPicPr>
      <xdr:blipFill>
        <a:blip xmlns:r="http://schemas.openxmlformats.org/officeDocument/2006/relationships" r:embed="rId1"/>
        <a:stretch>
          <a:fillRect/>
        </a:stretch>
      </xdr:blipFill>
      <xdr:spPr>
        <a:xfrm>
          <a:off x="308611" y="232990"/>
          <a:ext cx="1390649" cy="819326"/>
        </a:xfrm>
        <a:prstGeom prst="rect">
          <a:avLst/>
        </a:prstGeom>
      </xdr:spPr>
    </xdr:pic>
    <xdr:clientData/>
  </xdr:twoCellAnchor>
  <xdr:oneCellAnchor>
    <xdr:from>
      <xdr:col>0</xdr:col>
      <xdr:colOff>66675</xdr:colOff>
      <xdr:row>6</xdr:row>
      <xdr:rowOff>13577</xdr:rowOff>
    </xdr:from>
    <xdr:ext cx="2609850" cy="630942"/>
    <xdr:sp macro="" textlink="">
      <xdr:nvSpPr>
        <xdr:cNvPr id="45" name="TextBox 44">
          <a:extLst>
            <a:ext uri="{FF2B5EF4-FFF2-40B4-BE49-F238E27FC236}">
              <a16:creationId xmlns:a16="http://schemas.microsoft.com/office/drawing/2014/main" id="{3A1139E5-67D7-4F8F-9F4C-E0852CE0B7C8}"/>
            </a:ext>
          </a:extLst>
        </xdr:cNvPr>
        <xdr:cNvSpPr txBox="1"/>
      </xdr:nvSpPr>
      <xdr:spPr>
        <a:xfrm>
          <a:off x="66675" y="1225432"/>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8</xdr:row>
      <xdr:rowOff>201326</xdr:rowOff>
    </xdr:from>
    <xdr:ext cx="2686050" cy="361637"/>
    <xdr:sp macro="" textlink="">
      <xdr:nvSpPr>
        <xdr:cNvPr id="46" name="TextBox 45">
          <a:extLst>
            <a:ext uri="{FF2B5EF4-FFF2-40B4-BE49-F238E27FC236}">
              <a16:creationId xmlns:a16="http://schemas.microsoft.com/office/drawing/2014/main" id="{6AA337FC-21E1-4F83-8F0C-F2044ADBFA4C}"/>
            </a:ext>
          </a:extLst>
        </xdr:cNvPr>
        <xdr:cNvSpPr txBox="1"/>
      </xdr:nvSpPr>
      <xdr:spPr>
        <a:xfrm>
          <a:off x="38101" y="1817133"/>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11</xdr:row>
      <xdr:rowOff>96481</xdr:rowOff>
    </xdr:from>
    <xdr:ext cx="2212903" cy="593368"/>
    <xdr:sp macro="" textlink="">
      <xdr:nvSpPr>
        <xdr:cNvPr id="47" name="TextBox 46">
          <a:extLst>
            <a:ext uri="{FF2B5EF4-FFF2-40B4-BE49-F238E27FC236}">
              <a16:creationId xmlns:a16="http://schemas.microsoft.com/office/drawing/2014/main" id="{C988584F-AC46-48DF-9E50-2C9784926B74}"/>
            </a:ext>
          </a:extLst>
        </xdr:cNvPr>
        <xdr:cNvSpPr txBox="1"/>
      </xdr:nvSpPr>
      <xdr:spPr>
        <a:xfrm>
          <a:off x="284254" y="2318216"/>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15</xdr:row>
      <xdr:rowOff>18284</xdr:rowOff>
    </xdr:from>
    <xdr:ext cx="1609725" cy="438582"/>
    <xdr:sp macro="" textlink="">
      <xdr:nvSpPr>
        <xdr:cNvPr id="48" name="TextBox 47">
          <a:extLst>
            <a:ext uri="{FF2B5EF4-FFF2-40B4-BE49-F238E27FC236}">
              <a16:creationId xmlns:a16="http://schemas.microsoft.com/office/drawing/2014/main" id="{42193E11-6B65-449F-9F12-AEEE54FDB130}"/>
            </a:ext>
          </a:extLst>
        </xdr:cNvPr>
        <xdr:cNvSpPr txBox="1"/>
      </xdr:nvSpPr>
      <xdr:spPr>
        <a:xfrm>
          <a:off x="619125" y="3047923"/>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18</xdr:row>
      <xdr:rowOff>42897</xdr:rowOff>
    </xdr:from>
    <xdr:to>
      <xdr:col>0</xdr:col>
      <xdr:colOff>2009775</xdr:colOff>
      <xdr:row>20</xdr:row>
      <xdr:rowOff>17919</xdr:rowOff>
    </xdr:to>
    <xdr:sp macro="" textlink="">
      <xdr:nvSpPr>
        <xdr:cNvPr id="49" name="Rectangle: Rounded Corners 48">
          <a:extLst>
            <a:ext uri="{FF2B5EF4-FFF2-40B4-BE49-F238E27FC236}">
              <a16:creationId xmlns:a16="http://schemas.microsoft.com/office/drawing/2014/main" id="{BC7AF745-4B85-4C59-A8B2-09B6917A0F33}"/>
            </a:ext>
          </a:extLst>
        </xdr:cNvPr>
        <xdr:cNvSpPr/>
      </xdr:nvSpPr>
      <xdr:spPr>
        <a:xfrm>
          <a:off x="790575" y="3678463"/>
          <a:ext cx="1219200" cy="378974"/>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tx1"/>
              </a:solidFill>
              <a:latin typeface="Poppins" panose="00000500000000000000" pitchFamily="2" charset="0"/>
              <a:cs typeface="Poppins" panose="00000500000000000000" pitchFamily="2" charset="0"/>
            </a:rPr>
            <a:t>Cokas 1</a:t>
          </a:r>
          <a:endParaRPr lang="en-ID" sz="1800" b="1">
            <a:ln>
              <a:solidFill>
                <a:srgbClr val="7030A0"/>
              </a:solidFill>
            </a:ln>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800100</xdr:colOff>
      <xdr:row>21</xdr:row>
      <xdr:rowOff>43531</xdr:rowOff>
    </xdr:from>
    <xdr:to>
      <xdr:col>0</xdr:col>
      <xdr:colOff>2019300</xdr:colOff>
      <xdr:row>23</xdr:row>
      <xdr:rowOff>18554</xdr:rowOff>
    </xdr:to>
    <xdr:sp macro="" textlink="">
      <xdr:nvSpPr>
        <xdr:cNvPr id="50" name="Rectangle: Rounded Corners 49">
          <a:hlinkClick xmlns:r="http://schemas.openxmlformats.org/officeDocument/2006/relationships" r:id="rId2"/>
          <a:extLst>
            <a:ext uri="{FF2B5EF4-FFF2-40B4-BE49-F238E27FC236}">
              <a16:creationId xmlns:a16="http://schemas.microsoft.com/office/drawing/2014/main" id="{230B5D2B-594F-4C44-ADC9-B4CA029825F2}"/>
            </a:ext>
          </a:extLst>
        </xdr:cNvPr>
        <xdr:cNvSpPr/>
      </xdr:nvSpPr>
      <xdr:spPr>
        <a:xfrm>
          <a:off x="800100" y="4285025"/>
          <a:ext cx="1219200" cy="37897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Cokas 2</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790575</xdr:colOff>
      <xdr:row>24</xdr:row>
      <xdr:rowOff>52679</xdr:rowOff>
    </xdr:from>
    <xdr:to>
      <xdr:col>0</xdr:col>
      <xdr:colOff>2009775</xdr:colOff>
      <xdr:row>26</xdr:row>
      <xdr:rowOff>25752</xdr:rowOff>
    </xdr:to>
    <xdr:sp macro="" textlink="">
      <xdr:nvSpPr>
        <xdr:cNvPr id="51" name="Rectangle: Rounded Corners 50">
          <a:hlinkClick xmlns:r="http://schemas.openxmlformats.org/officeDocument/2006/relationships" r:id="rId3"/>
          <a:extLst>
            <a:ext uri="{FF2B5EF4-FFF2-40B4-BE49-F238E27FC236}">
              <a16:creationId xmlns:a16="http://schemas.microsoft.com/office/drawing/2014/main" id="{B9111BE5-EBD9-4495-AF18-BC2060CE75B4}"/>
            </a:ext>
          </a:extLst>
        </xdr:cNvPr>
        <xdr:cNvSpPr/>
      </xdr:nvSpPr>
      <xdr:spPr>
        <a:xfrm>
          <a:off x="790575" y="4900101"/>
          <a:ext cx="1219200" cy="37702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Cokas 3</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494612</xdr:colOff>
      <xdr:row>27</xdr:row>
      <xdr:rowOff>48609</xdr:rowOff>
    </xdr:from>
    <xdr:to>
      <xdr:col>0</xdr:col>
      <xdr:colOff>2332937</xdr:colOff>
      <xdr:row>29</xdr:row>
      <xdr:rowOff>23632</xdr:rowOff>
    </xdr:to>
    <xdr:sp macro="" textlink="">
      <xdr:nvSpPr>
        <xdr:cNvPr id="52" name="Rectangle: Rounded Corners 51">
          <a:hlinkClick xmlns:r="http://schemas.openxmlformats.org/officeDocument/2006/relationships" r:id="rId4"/>
          <a:extLst>
            <a:ext uri="{FF2B5EF4-FFF2-40B4-BE49-F238E27FC236}">
              <a16:creationId xmlns:a16="http://schemas.microsoft.com/office/drawing/2014/main" id="{25179826-E6CF-4C36-ADEA-A42CD71B9D52}"/>
            </a:ext>
          </a:extLst>
        </xdr:cNvPr>
        <xdr:cNvSpPr/>
      </xdr:nvSpPr>
      <xdr:spPr>
        <a:xfrm>
          <a:off x="494612" y="5501958"/>
          <a:ext cx="1838325" cy="37897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779674</xdr:colOff>
      <xdr:row>29</xdr:row>
      <xdr:rowOff>129805</xdr:rowOff>
    </xdr:from>
    <xdr:to>
      <xdr:col>0</xdr:col>
      <xdr:colOff>1979824</xdr:colOff>
      <xdr:row>31</xdr:row>
      <xdr:rowOff>190553</xdr:rowOff>
    </xdr:to>
    <xdr:sp macro="" textlink="">
      <xdr:nvSpPr>
        <xdr:cNvPr id="53" name="Rectangle: Rounded Corners 52">
          <a:hlinkClick xmlns:r="http://schemas.openxmlformats.org/officeDocument/2006/relationships" r:id="rId5"/>
          <a:extLst>
            <a:ext uri="{FF2B5EF4-FFF2-40B4-BE49-F238E27FC236}">
              <a16:creationId xmlns:a16="http://schemas.microsoft.com/office/drawing/2014/main" id="{C0CD96CA-2A5A-4B18-8EC7-493A12E58054}"/>
            </a:ext>
          </a:extLst>
        </xdr:cNvPr>
        <xdr:cNvSpPr/>
      </xdr:nvSpPr>
      <xdr:spPr>
        <a:xfrm>
          <a:off x="779674" y="5987106"/>
          <a:ext cx="1200150" cy="46470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770148</xdr:colOff>
      <xdr:row>32</xdr:row>
      <xdr:rowOff>110702</xdr:rowOff>
    </xdr:from>
    <xdr:to>
      <xdr:col>0</xdr:col>
      <xdr:colOff>1970299</xdr:colOff>
      <xdr:row>34</xdr:row>
      <xdr:rowOff>142875</xdr:rowOff>
    </xdr:to>
    <xdr:sp macro="" textlink="">
      <xdr:nvSpPr>
        <xdr:cNvPr id="54" name="Rectangle: Rounded Corners 53">
          <a:hlinkClick xmlns:r="http://schemas.openxmlformats.org/officeDocument/2006/relationships" r:id="rId6"/>
          <a:extLst>
            <a:ext uri="{FF2B5EF4-FFF2-40B4-BE49-F238E27FC236}">
              <a16:creationId xmlns:a16="http://schemas.microsoft.com/office/drawing/2014/main" id="{647C6853-0E18-4150-BB5B-BBBE23A9B302}"/>
            </a:ext>
          </a:extLst>
        </xdr:cNvPr>
        <xdr:cNvSpPr/>
      </xdr:nvSpPr>
      <xdr:spPr>
        <a:xfrm>
          <a:off x="770148" y="6573931"/>
          <a:ext cx="1200151" cy="4361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770150</xdr:colOff>
      <xdr:row>39</xdr:row>
      <xdr:rowOff>5264</xdr:rowOff>
    </xdr:from>
    <xdr:to>
      <xdr:col>0</xdr:col>
      <xdr:colOff>1989350</xdr:colOff>
      <xdr:row>41</xdr:row>
      <xdr:rowOff>43999</xdr:rowOff>
    </xdr:to>
    <xdr:sp macro="" textlink="">
      <xdr:nvSpPr>
        <xdr:cNvPr id="55" name="Rectangle: Rounded Corners 54">
          <a:hlinkClick xmlns:r="http://schemas.openxmlformats.org/officeDocument/2006/relationships" r:id="rId7"/>
          <a:extLst>
            <a:ext uri="{FF2B5EF4-FFF2-40B4-BE49-F238E27FC236}">
              <a16:creationId xmlns:a16="http://schemas.microsoft.com/office/drawing/2014/main" id="{09964908-C16C-4F4A-BB35-8F8AA958705D}"/>
            </a:ext>
          </a:extLst>
        </xdr:cNvPr>
        <xdr:cNvSpPr/>
      </xdr:nvSpPr>
      <xdr:spPr>
        <a:xfrm>
          <a:off x="770150" y="7882324"/>
          <a:ext cx="1219200" cy="44268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766475</xdr:colOff>
      <xdr:row>35</xdr:row>
      <xdr:rowOff>61416</xdr:rowOff>
    </xdr:from>
    <xdr:to>
      <xdr:col>0</xdr:col>
      <xdr:colOff>1966626</xdr:colOff>
      <xdr:row>37</xdr:row>
      <xdr:rowOff>93590</xdr:rowOff>
    </xdr:to>
    <xdr:sp macro="" textlink="">
      <xdr:nvSpPr>
        <xdr:cNvPr id="56" name="Rectangle: Rounded Corners 55">
          <a:hlinkClick xmlns:r="http://schemas.openxmlformats.org/officeDocument/2006/relationships" r:id="rId8"/>
          <a:extLst>
            <a:ext uri="{FF2B5EF4-FFF2-40B4-BE49-F238E27FC236}">
              <a16:creationId xmlns:a16="http://schemas.microsoft.com/office/drawing/2014/main" id="{67BC83B1-9A3A-436B-9144-14051E74A359}"/>
            </a:ext>
          </a:extLst>
        </xdr:cNvPr>
        <xdr:cNvSpPr/>
      </xdr:nvSpPr>
      <xdr:spPr>
        <a:xfrm>
          <a:off x="766475" y="7130573"/>
          <a:ext cx="1200151" cy="4361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1</xdr:row>
      <xdr:rowOff>900644</xdr:rowOff>
    </xdr:to>
    <xdr:sp macro="" textlink="">
      <xdr:nvSpPr>
        <xdr:cNvPr id="47" name="Rectangle 46">
          <a:extLst>
            <a:ext uri="{FF2B5EF4-FFF2-40B4-BE49-F238E27FC236}">
              <a16:creationId xmlns:a16="http://schemas.microsoft.com/office/drawing/2014/main" id="{C0A389D8-D4B9-414C-AF79-F8B0A3D5CAF0}"/>
            </a:ext>
          </a:extLst>
        </xdr:cNvPr>
        <xdr:cNvSpPr/>
      </xdr:nvSpPr>
      <xdr:spPr>
        <a:xfrm>
          <a:off x="0" y="202760"/>
          <a:ext cx="1800225" cy="898967"/>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1</xdr:row>
      <xdr:rowOff>900644</xdr:rowOff>
    </xdr:to>
    <xdr:sp macro="" textlink="">
      <xdr:nvSpPr>
        <xdr:cNvPr id="48" name="Flowchart: Delay 47">
          <a:extLst>
            <a:ext uri="{FF2B5EF4-FFF2-40B4-BE49-F238E27FC236}">
              <a16:creationId xmlns:a16="http://schemas.microsoft.com/office/drawing/2014/main" id="{833EC1DC-C001-433C-A9CD-21F9F8479E53}"/>
            </a:ext>
          </a:extLst>
        </xdr:cNvPr>
        <xdr:cNvSpPr/>
      </xdr:nvSpPr>
      <xdr:spPr>
        <a:xfrm>
          <a:off x="1333500" y="201083"/>
          <a:ext cx="847725" cy="900644"/>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1</xdr:row>
      <xdr:rowOff>850340</xdr:rowOff>
    </xdr:to>
    <xdr:pic>
      <xdr:nvPicPr>
        <xdr:cNvPr id="49" name="Picture 48">
          <a:extLst>
            <a:ext uri="{FF2B5EF4-FFF2-40B4-BE49-F238E27FC236}">
              <a16:creationId xmlns:a16="http://schemas.microsoft.com/office/drawing/2014/main" id="{96050465-4D10-4697-9B6C-6368D1118E55}"/>
            </a:ext>
          </a:extLst>
        </xdr:cNvPr>
        <xdr:cNvPicPr>
          <a:picLocks noChangeAspect="1"/>
        </xdr:cNvPicPr>
      </xdr:nvPicPr>
      <xdr:blipFill>
        <a:blip xmlns:r="http://schemas.openxmlformats.org/officeDocument/2006/relationships" r:embed="rId1"/>
        <a:stretch>
          <a:fillRect/>
        </a:stretch>
      </xdr:blipFill>
      <xdr:spPr>
        <a:xfrm>
          <a:off x="308611" y="232097"/>
          <a:ext cx="1390649" cy="819326"/>
        </a:xfrm>
        <a:prstGeom prst="rect">
          <a:avLst/>
        </a:prstGeom>
      </xdr:spPr>
    </xdr:pic>
    <xdr:clientData/>
  </xdr:twoCellAnchor>
  <xdr:oneCellAnchor>
    <xdr:from>
      <xdr:col>0</xdr:col>
      <xdr:colOff>66675</xdr:colOff>
      <xdr:row>1</xdr:row>
      <xdr:rowOff>1023456</xdr:rowOff>
    </xdr:from>
    <xdr:ext cx="2609850" cy="630942"/>
    <xdr:sp macro="" textlink="">
      <xdr:nvSpPr>
        <xdr:cNvPr id="50" name="TextBox 49">
          <a:extLst>
            <a:ext uri="{FF2B5EF4-FFF2-40B4-BE49-F238E27FC236}">
              <a16:creationId xmlns:a16="http://schemas.microsoft.com/office/drawing/2014/main" id="{8695A0E5-57D8-491E-840D-BFC935A75B10}"/>
            </a:ext>
          </a:extLst>
        </xdr:cNvPr>
        <xdr:cNvSpPr txBox="1"/>
      </xdr:nvSpPr>
      <xdr:spPr>
        <a:xfrm>
          <a:off x="66675" y="1224539"/>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3</xdr:row>
      <xdr:rowOff>27657</xdr:rowOff>
    </xdr:from>
    <xdr:ext cx="2686050" cy="361637"/>
    <xdr:sp macro="" textlink="">
      <xdr:nvSpPr>
        <xdr:cNvPr id="51" name="TextBox 50">
          <a:extLst>
            <a:ext uri="{FF2B5EF4-FFF2-40B4-BE49-F238E27FC236}">
              <a16:creationId xmlns:a16="http://schemas.microsoft.com/office/drawing/2014/main" id="{CC00A580-CCF6-464A-8C3C-10E5544DB16E}"/>
            </a:ext>
          </a:extLst>
        </xdr:cNvPr>
        <xdr:cNvSpPr txBox="1"/>
      </xdr:nvSpPr>
      <xdr:spPr>
        <a:xfrm>
          <a:off x="38101" y="1816240"/>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5</xdr:row>
      <xdr:rowOff>126573</xdr:rowOff>
    </xdr:from>
    <xdr:ext cx="2212903" cy="593368"/>
    <xdr:sp macro="" textlink="">
      <xdr:nvSpPr>
        <xdr:cNvPr id="52" name="TextBox 51">
          <a:extLst>
            <a:ext uri="{FF2B5EF4-FFF2-40B4-BE49-F238E27FC236}">
              <a16:creationId xmlns:a16="http://schemas.microsoft.com/office/drawing/2014/main" id="{0AF53129-D1C7-4159-AF63-A52F939A528D}"/>
            </a:ext>
          </a:extLst>
        </xdr:cNvPr>
        <xdr:cNvSpPr txBox="1"/>
      </xdr:nvSpPr>
      <xdr:spPr>
        <a:xfrm>
          <a:off x="284254" y="2317323"/>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9</xdr:row>
      <xdr:rowOff>51947</xdr:rowOff>
    </xdr:from>
    <xdr:ext cx="1609725" cy="438582"/>
    <xdr:sp macro="" textlink="">
      <xdr:nvSpPr>
        <xdr:cNvPr id="53" name="TextBox 52">
          <a:extLst>
            <a:ext uri="{FF2B5EF4-FFF2-40B4-BE49-F238E27FC236}">
              <a16:creationId xmlns:a16="http://schemas.microsoft.com/office/drawing/2014/main" id="{C44B97AB-89F3-4CA7-9F6E-3F7BE4BC0637}"/>
            </a:ext>
          </a:extLst>
        </xdr:cNvPr>
        <xdr:cNvSpPr txBox="1"/>
      </xdr:nvSpPr>
      <xdr:spPr>
        <a:xfrm>
          <a:off x="619125" y="3047030"/>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12</xdr:row>
      <xdr:rowOff>79237</xdr:rowOff>
    </xdr:from>
    <xdr:to>
      <xdr:col>0</xdr:col>
      <xdr:colOff>2009775</xdr:colOff>
      <xdr:row>14</xdr:row>
      <xdr:rowOff>56044</xdr:rowOff>
    </xdr:to>
    <xdr:sp macro="" textlink="">
      <xdr:nvSpPr>
        <xdr:cNvPr id="54" name="Rectangle: Rounded Corners 53">
          <a:hlinkClick xmlns:r="http://schemas.openxmlformats.org/officeDocument/2006/relationships" r:id="rId2"/>
          <a:extLst>
            <a:ext uri="{FF2B5EF4-FFF2-40B4-BE49-F238E27FC236}">
              <a16:creationId xmlns:a16="http://schemas.microsoft.com/office/drawing/2014/main" id="{5C7C7043-3745-426E-96DF-1CCC69E9DC91}"/>
            </a:ext>
          </a:extLst>
        </xdr:cNvPr>
        <xdr:cNvSpPr/>
      </xdr:nvSpPr>
      <xdr:spPr>
        <a:xfrm>
          <a:off x="790575" y="3677570"/>
          <a:ext cx="1219200" cy="37897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bg1"/>
              </a:solidFill>
              <a:latin typeface="Poppins" panose="00000500000000000000" pitchFamily="2" charset="0"/>
              <a:cs typeface="Poppins" panose="00000500000000000000" pitchFamily="2" charset="0"/>
            </a:rPr>
            <a:t>Cokas 1</a:t>
          </a:r>
          <a:endParaRPr lang="en-ID" sz="1800" b="1">
            <a:ln>
              <a:solidFill>
                <a:srgbClr val="7030A0"/>
              </a:solidFill>
            </a:ln>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800100</xdr:colOff>
      <xdr:row>15</xdr:row>
      <xdr:rowOff>82549</xdr:rowOff>
    </xdr:from>
    <xdr:to>
      <xdr:col>0</xdr:col>
      <xdr:colOff>2019300</xdr:colOff>
      <xdr:row>17</xdr:row>
      <xdr:rowOff>59357</xdr:rowOff>
    </xdr:to>
    <xdr:sp macro="" textlink="">
      <xdr:nvSpPr>
        <xdr:cNvPr id="55" name="Rectangle: Rounded Corners 54">
          <a:hlinkClick xmlns:r="http://schemas.openxmlformats.org/officeDocument/2006/relationships" r:id="rId3"/>
          <a:extLst>
            <a:ext uri="{FF2B5EF4-FFF2-40B4-BE49-F238E27FC236}">
              <a16:creationId xmlns:a16="http://schemas.microsoft.com/office/drawing/2014/main" id="{9BCD5E7D-5994-47CC-8621-3778C292CC1E}"/>
            </a:ext>
          </a:extLst>
        </xdr:cNvPr>
        <xdr:cNvSpPr/>
      </xdr:nvSpPr>
      <xdr:spPr>
        <a:xfrm>
          <a:off x="800100" y="4284132"/>
          <a:ext cx="1219200" cy="378975"/>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2</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790575</xdr:colOff>
      <xdr:row>18</xdr:row>
      <xdr:rowOff>94375</xdr:rowOff>
    </xdr:from>
    <xdr:to>
      <xdr:col>0</xdr:col>
      <xdr:colOff>2009775</xdr:colOff>
      <xdr:row>20</xdr:row>
      <xdr:rowOff>69232</xdr:rowOff>
    </xdr:to>
    <xdr:sp macro="" textlink="">
      <xdr:nvSpPr>
        <xdr:cNvPr id="56" name="Rectangle: Rounded Corners 55">
          <a:hlinkClick xmlns:r="http://schemas.openxmlformats.org/officeDocument/2006/relationships" r:id="rId4"/>
          <a:extLst>
            <a:ext uri="{FF2B5EF4-FFF2-40B4-BE49-F238E27FC236}">
              <a16:creationId xmlns:a16="http://schemas.microsoft.com/office/drawing/2014/main" id="{2068952C-66D9-4D09-B951-A7022F80A5DD}"/>
            </a:ext>
          </a:extLst>
        </xdr:cNvPr>
        <xdr:cNvSpPr/>
      </xdr:nvSpPr>
      <xdr:spPr>
        <a:xfrm>
          <a:off x="790575" y="4899208"/>
          <a:ext cx="1219200" cy="37702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Cokas 3</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494612</xdr:colOff>
      <xdr:row>21</xdr:row>
      <xdr:rowOff>92982</xdr:rowOff>
    </xdr:from>
    <xdr:to>
      <xdr:col>0</xdr:col>
      <xdr:colOff>2332937</xdr:colOff>
      <xdr:row>23</xdr:row>
      <xdr:rowOff>69790</xdr:rowOff>
    </xdr:to>
    <xdr:sp macro="" textlink="">
      <xdr:nvSpPr>
        <xdr:cNvPr id="57" name="Rectangle: Rounded Corners 56">
          <a:hlinkClick xmlns:r="http://schemas.openxmlformats.org/officeDocument/2006/relationships" r:id="rId5"/>
          <a:extLst>
            <a:ext uri="{FF2B5EF4-FFF2-40B4-BE49-F238E27FC236}">
              <a16:creationId xmlns:a16="http://schemas.microsoft.com/office/drawing/2014/main" id="{38852DF4-1920-4162-A407-FC1993993E35}"/>
            </a:ext>
          </a:extLst>
        </xdr:cNvPr>
        <xdr:cNvSpPr/>
      </xdr:nvSpPr>
      <xdr:spPr>
        <a:xfrm>
          <a:off x="494612" y="5501065"/>
          <a:ext cx="1838325" cy="37897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779674</xdr:colOff>
      <xdr:row>23</xdr:row>
      <xdr:rowOff>175963</xdr:rowOff>
    </xdr:from>
    <xdr:to>
      <xdr:col>0</xdr:col>
      <xdr:colOff>1979824</xdr:colOff>
      <xdr:row>26</xdr:row>
      <xdr:rowOff>37413</xdr:rowOff>
    </xdr:to>
    <xdr:sp macro="" textlink="">
      <xdr:nvSpPr>
        <xdr:cNvPr id="58" name="Rectangle: Rounded Corners 57">
          <a:hlinkClick xmlns:r="http://schemas.openxmlformats.org/officeDocument/2006/relationships" r:id="rId6"/>
          <a:extLst>
            <a:ext uri="{FF2B5EF4-FFF2-40B4-BE49-F238E27FC236}">
              <a16:creationId xmlns:a16="http://schemas.microsoft.com/office/drawing/2014/main" id="{A9811A96-6CC0-4D08-AF52-EB85F547C009}"/>
            </a:ext>
          </a:extLst>
        </xdr:cNvPr>
        <xdr:cNvSpPr/>
      </xdr:nvSpPr>
      <xdr:spPr>
        <a:xfrm>
          <a:off x="779674" y="5986213"/>
          <a:ext cx="1200150" cy="46470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770148</xdr:colOff>
      <xdr:row>26</xdr:row>
      <xdr:rowOff>159538</xdr:rowOff>
    </xdr:from>
    <xdr:to>
      <xdr:col>0</xdr:col>
      <xdr:colOff>1970299</xdr:colOff>
      <xdr:row>28</xdr:row>
      <xdr:rowOff>193496</xdr:rowOff>
    </xdr:to>
    <xdr:sp macro="" textlink="">
      <xdr:nvSpPr>
        <xdr:cNvPr id="59" name="Rectangle: Rounded Corners 58">
          <a:hlinkClick xmlns:r="http://schemas.openxmlformats.org/officeDocument/2006/relationships" r:id="rId7"/>
          <a:extLst>
            <a:ext uri="{FF2B5EF4-FFF2-40B4-BE49-F238E27FC236}">
              <a16:creationId xmlns:a16="http://schemas.microsoft.com/office/drawing/2014/main" id="{F1F80BC7-1F21-4A6E-8FA6-9277A132CBB8}"/>
            </a:ext>
          </a:extLst>
        </xdr:cNvPr>
        <xdr:cNvSpPr/>
      </xdr:nvSpPr>
      <xdr:spPr>
        <a:xfrm>
          <a:off x="770148" y="6573038"/>
          <a:ext cx="1200151" cy="4361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770150</xdr:colOff>
      <xdr:row>32</xdr:row>
      <xdr:rowOff>70931</xdr:rowOff>
    </xdr:from>
    <xdr:to>
      <xdr:col>0</xdr:col>
      <xdr:colOff>1989350</xdr:colOff>
      <xdr:row>34</xdr:row>
      <xdr:rowOff>111451</xdr:rowOff>
    </xdr:to>
    <xdr:sp macro="" textlink="">
      <xdr:nvSpPr>
        <xdr:cNvPr id="60" name="Rectangle: Rounded Corners 59">
          <a:hlinkClick xmlns:r="http://schemas.openxmlformats.org/officeDocument/2006/relationships" r:id="rId8"/>
          <a:extLst>
            <a:ext uri="{FF2B5EF4-FFF2-40B4-BE49-F238E27FC236}">
              <a16:creationId xmlns:a16="http://schemas.microsoft.com/office/drawing/2014/main" id="{8EADD77C-E5C3-46F6-BC31-2C5285734438}"/>
            </a:ext>
          </a:extLst>
        </xdr:cNvPr>
        <xdr:cNvSpPr/>
      </xdr:nvSpPr>
      <xdr:spPr>
        <a:xfrm>
          <a:off x="770150" y="7881431"/>
          <a:ext cx="1219200" cy="44268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766475</xdr:colOff>
      <xdr:row>29</xdr:row>
      <xdr:rowOff>112930</xdr:rowOff>
    </xdr:from>
    <xdr:to>
      <xdr:col>0</xdr:col>
      <xdr:colOff>1966626</xdr:colOff>
      <xdr:row>30</xdr:row>
      <xdr:rowOff>347972</xdr:rowOff>
    </xdr:to>
    <xdr:sp macro="" textlink="">
      <xdr:nvSpPr>
        <xdr:cNvPr id="61" name="Rectangle: Rounded Corners 60">
          <a:hlinkClick xmlns:r="http://schemas.openxmlformats.org/officeDocument/2006/relationships" r:id="rId9"/>
          <a:extLst>
            <a:ext uri="{FF2B5EF4-FFF2-40B4-BE49-F238E27FC236}">
              <a16:creationId xmlns:a16="http://schemas.microsoft.com/office/drawing/2014/main" id="{FB8B35E0-D1E7-4AB3-B48A-F15B2FAC2406}"/>
            </a:ext>
          </a:extLst>
        </xdr:cNvPr>
        <xdr:cNvSpPr/>
      </xdr:nvSpPr>
      <xdr:spPr>
        <a:xfrm>
          <a:off x="766475" y="7129680"/>
          <a:ext cx="1200151" cy="4361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1</xdr:row>
      <xdr:rowOff>848810</xdr:rowOff>
    </xdr:to>
    <xdr:sp macro="" textlink="">
      <xdr:nvSpPr>
        <xdr:cNvPr id="47" name="Rectangle 46">
          <a:extLst>
            <a:ext uri="{FF2B5EF4-FFF2-40B4-BE49-F238E27FC236}">
              <a16:creationId xmlns:a16="http://schemas.microsoft.com/office/drawing/2014/main" id="{DE3A1205-275B-42B9-9A00-3D779138297D}"/>
            </a:ext>
          </a:extLst>
        </xdr:cNvPr>
        <xdr:cNvSpPr/>
      </xdr:nvSpPr>
      <xdr:spPr>
        <a:xfrm>
          <a:off x="0" y="204234"/>
          <a:ext cx="1800225" cy="847133"/>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1</xdr:rowOff>
    </xdr:from>
    <xdr:to>
      <xdr:col>0</xdr:col>
      <xdr:colOff>2181225</xdr:colOff>
      <xdr:row>1</xdr:row>
      <xdr:rowOff>849631</xdr:rowOff>
    </xdr:to>
    <xdr:sp macro="" textlink="">
      <xdr:nvSpPr>
        <xdr:cNvPr id="48" name="Flowchart: Delay 47">
          <a:extLst>
            <a:ext uri="{FF2B5EF4-FFF2-40B4-BE49-F238E27FC236}">
              <a16:creationId xmlns:a16="http://schemas.microsoft.com/office/drawing/2014/main" id="{C0706CA0-913C-49F7-A643-80D9A0B98731}"/>
            </a:ext>
          </a:extLst>
        </xdr:cNvPr>
        <xdr:cNvSpPr/>
      </xdr:nvSpPr>
      <xdr:spPr>
        <a:xfrm>
          <a:off x="1333500" y="198121"/>
          <a:ext cx="847725" cy="849630"/>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1</xdr:row>
      <xdr:rowOff>851883</xdr:rowOff>
    </xdr:to>
    <xdr:pic>
      <xdr:nvPicPr>
        <xdr:cNvPr id="49" name="Picture 48">
          <a:extLst>
            <a:ext uri="{FF2B5EF4-FFF2-40B4-BE49-F238E27FC236}">
              <a16:creationId xmlns:a16="http://schemas.microsoft.com/office/drawing/2014/main" id="{2F0D6BC5-79F3-4D16-8D40-D21CC4FF2F0C}"/>
            </a:ext>
          </a:extLst>
        </xdr:cNvPr>
        <xdr:cNvPicPr>
          <a:picLocks noChangeAspect="1"/>
        </xdr:cNvPicPr>
      </xdr:nvPicPr>
      <xdr:blipFill>
        <a:blip xmlns:r="http://schemas.openxmlformats.org/officeDocument/2006/relationships" r:embed="rId1"/>
        <a:stretch>
          <a:fillRect/>
        </a:stretch>
      </xdr:blipFill>
      <xdr:spPr>
        <a:xfrm>
          <a:off x="308611" y="213894"/>
          <a:ext cx="1390649" cy="819326"/>
        </a:xfrm>
        <a:prstGeom prst="rect">
          <a:avLst/>
        </a:prstGeom>
      </xdr:spPr>
    </xdr:pic>
    <xdr:clientData/>
  </xdr:twoCellAnchor>
  <xdr:oneCellAnchor>
    <xdr:from>
      <xdr:col>0</xdr:col>
      <xdr:colOff>66675</xdr:colOff>
      <xdr:row>1</xdr:row>
      <xdr:rowOff>1322238</xdr:rowOff>
    </xdr:from>
    <xdr:ext cx="2609850" cy="630942"/>
    <xdr:sp macro="" textlink="">
      <xdr:nvSpPr>
        <xdr:cNvPr id="50" name="TextBox 49">
          <a:extLst>
            <a:ext uri="{FF2B5EF4-FFF2-40B4-BE49-F238E27FC236}">
              <a16:creationId xmlns:a16="http://schemas.microsoft.com/office/drawing/2014/main" id="{71BCE2FA-6287-4ADC-8142-8BA37BDD9F4A}"/>
            </a:ext>
          </a:extLst>
        </xdr:cNvPr>
        <xdr:cNvSpPr txBox="1"/>
      </xdr:nvSpPr>
      <xdr:spPr>
        <a:xfrm>
          <a:off x="66675" y="1522764"/>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3</xdr:row>
      <xdr:rowOff>13138</xdr:rowOff>
    </xdr:from>
    <xdr:ext cx="2686050" cy="867103"/>
    <xdr:sp macro="" textlink="">
      <xdr:nvSpPr>
        <xdr:cNvPr id="51" name="TextBox 50">
          <a:extLst>
            <a:ext uri="{FF2B5EF4-FFF2-40B4-BE49-F238E27FC236}">
              <a16:creationId xmlns:a16="http://schemas.microsoft.com/office/drawing/2014/main" id="{9C8BE658-7307-4D3A-B484-33BB940ABD20}"/>
            </a:ext>
          </a:extLst>
        </xdr:cNvPr>
        <xdr:cNvSpPr txBox="1"/>
      </xdr:nvSpPr>
      <xdr:spPr>
        <a:xfrm>
          <a:off x="38101" y="1589690"/>
          <a:ext cx="2686050" cy="8671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6</xdr:row>
      <xdr:rowOff>134637</xdr:rowOff>
    </xdr:from>
    <xdr:ext cx="2212903" cy="593368"/>
    <xdr:sp macro="" textlink="">
      <xdr:nvSpPr>
        <xdr:cNvPr id="52" name="TextBox 51">
          <a:extLst>
            <a:ext uri="{FF2B5EF4-FFF2-40B4-BE49-F238E27FC236}">
              <a16:creationId xmlns:a16="http://schemas.microsoft.com/office/drawing/2014/main" id="{7D960333-257E-45A1-AFDC-4BDB52926755}"/>
            </a:ext>
          </a:extLst>
        </xdr:cNvPr>
        <xdr:cNvSpPr txBox="1"/>
      </xdr:nvSpPr>
      <xdr:spPr>
        <a:xfrm>
          <a:off x="284254" y="2721426"/>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10</xdr:row>
      <xdr:rowOff>132824</xdr:rowOff>
    </xdr:from>
    <xdr:ext cx="1609725" cy="438582"/>
    <xdr:sp macro="" textlink="">
      <xdr:nvSpPr>
        <xdr:cNvPr id="53" name="TextBox 52">
          <a:extLst>
            <a:ext uri="{FF2B5EF4-FFF2-40B4-BE49-F238E27FC236}">
              <a16:creationId xmlns:a16="http://schemas.microsoft.com/office/drawing/2014/main" id="{6FC35D2F-4113-41AC-86F4-4094741AF335}"/>
            </a:ext>
          </a:extLst>
        </xdr:cNvPr>
        <xdr:cNvSpPr txBox="1"/>
      </xdr:nvSpPr>
      <xdr:spPr>
        <a:xfrm>
          <a:off x="619125" y="3521719"/>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13</xdr:row>
      <xdr:rowOff>41870</xdr:rowOff>
    </xdr:from>
    <xdr:to>
      <xdr:col>0</xdr:col>
      <xdr:colOff>2009775</xdr:colOff>
      <xdr:row>15</xdr:row>
      <xdr:rowOff>55085</xdr:rowOff>
    </xdr:to>
    <xdr:sp macro="" textlink="">
      <xdr:nvSpPr>
        <xdr:cNvPr id="54" name="Rectangle: Rounded Corners 53">
          <a:hlinkClick xmlns:r="http://schemas.openxmlformats.org/officeDocument/2006/relationships" r:id="rId2"/>
          <a:extLst>
            <a:ext uri="{FF2B5EF4-FFF2-40B4-BE49-F238E27FC236}">
              <a16:creationId xmlns:a16="http://schemas.microsoft.com/office/drawing/2014/main" id="{D1DFA049-8DA2-4B48-9864-FD2FBA6B0F31}"/>
            </a:ext>
          </a:extLst>
        </xdr:cNvPr>
        <xdr:cNvSpPr/>
      </xdr:nvSpPr>
      <xdr:spPr>
        <a:xfrm>
          <a:off x="790575" y="4032344"/>
          <a:ext cx="1219200" cy="41426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bg1"/>
              </a:solidFill>
              <a:latin typeface="Poppins" panose="00000500000000000000" pitchFamily="2" charset="0"/>
              <a:cs typeface="Poppins" panose="00000500000000000000" pitchFamily="2" charset="0"/>
            </a:rPr>
            <a:t>Cokas 1</a:t>
          </a:r>
          <a:endParaRPr lang="en-ID" sz="1800" b="1">
            <a:ln>
              <a:solidFill>
                <a:srgbClr val="7030A0"/>
              </a:solidFill>
            </a:ln>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800100</xdr:colOff>
      <xdr:row>16</xdr:row>
      <xdr:rowOff>99792</xdr:rowOff>
    </xdr:from>
    <xdr:to>
      <xdr:col>0</xdr:col>
      <xdr:colOff>2019300</xdr:colOff>
      <xdr:row>18</xdr:row>
      <xdr:rowOff>113007</xdr:rowOff>
    </xdr:to>
    <xdr:sp macro="" textlink="">
      <xdr:nvSpPr>
        <xdr:cNvPr id="55" name="Rectangle: Rounded Corners 54">
          <a:hlinkClick xmlns:r="http://schemas.openxmlformats.org/officeDocument/2006/relationships" r:id="rId3"/>
          <a:extLst>
            <a:ext uri="{FF2B5EF4-FFF2-40B4-BE49-F238E27FC236}">
              <a16:creationId xmlns:a16="http://schemas.microsoft.com/office/drawing/2014/main" id="{AF9B3E0C-8221-4D68-ABBB-9C6616BF6A7B}"/>
            </a:ext>
          </a:extLst>
        </xdr:cNvPr>
        <xdr:cNvSpPr/>
      </xdr:nvSpPr>
      <xdr:spPr>
        <a:xfrm>
          <a:off x="800100" y="4691845"/>
          <a:ext cx="1219200" cy="41426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Cokas 2</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790575</xdr:colOff>
      <xdr:row>19</xdr:row>
      <xdr:rowOff>166228</xdr:rowOff>
    </xdr:from>
    <xdr:to>
      <xdr:col>0</xdr:col>
      <xdr:colOff>2009775</xdr:colOff>
      <xdr:row>21</xdr:row>
      <xdr:rowOff>177492</xdr:rowOff>
    </xdr:to>
    <xdr:sp macro="" textlink="">
      <xdr:nvSpPr>
        <xdr:cNvPr id="56" name="Rectangle: Rounded Corners 55">
          <a:hlinkClick xmlns:r="http://schemas.openxmlformats.org/officeDocument/2006/relationships" r:id="rId4"/>
          <a:extLst>
            <a:ext uri="{FF2B5EF4-FFF2-40B4-BE49-F238E27FC236}">
              <a16:creationId xmlns:a16="http://schemas.microsoft.com/office/drawing/2014/main" id="{69001032-F779-4301-910F-1F66D81451EE}"/>
            </a:ext>
          </a:extLst>
        </xdr:cNvPr>
        <xdr:cNvSpPr/>
      </xdr:nvSpPr>
      <xdr:spPr>
        <a:xfrm>
          <a:off x="790575" y="5359860"/>
          <a:ext cx="1219200" cy="412316"/>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3</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494613</xdr:colOff>
      <xdr:row>23</xdr:row>
      <xdr:rowOff>18919</xdr:rowOff>
    </xdr:from>
    <xdr:to>
      <xdr:col>0</xdr:col>
      <xdr:colOff>2324582</xdr:colOff>
      <xdr:row>25</xdr:row>
      <xdr:rowOff>49781</xdr:rowOff>
    </xdr:to>
    <xdr:sp macro="" textlink="">
      <xdr:nvSpPr>
        <xdr:cNvPr id="57" name="Rectangle: Rounded Corners 56">
          <a:hlinkClick xmlns:r="http://schemas.openxmlformats.org/officeDocument/2006/relationships" r:id="rId5"/>
          <a:extLst>
            <a:ext uri="{FF2B5EF4-FFF2-40B4-BE49-F238E27FC236}">
              <a16:creationId xmlns:a16="http://schemas.microsoft.com/office/drawing/2014/main" id="{8FCF77F6-3068-4DD1-AE63-4E972C407564}"/>
            </a:ext>
          </a:extLst>
        </xdr:cNvPr>
        <xdr:cNvSpPr/>
      </xdr:nvSpPr>
      <xdr:spPr>
        <a:xfrm>
          <a:off x="494613" y="6014656"/>
          <a:ext cx="1829969" cy="43191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779674</xdr:colOff>
      <xdr:row>25</xdr:row>
      <xdr:rowOff>155954</xdr:rowOff>
    </xdr:from>
    <xdr:to>
      <xdr:col>0</xdr:col>
      <xdr:colOff>1979824</xdr:colOff>
      <xdr:row>28</xdr:row>
      <xdr:rowOff>72014</xdr:rowOff>
    </xdr:to>
    <xdr:sp macro="" textlink="">
      <xdr:nvSpPr>
        <xdr:cNvPr id="58" name="Rectangle: Rounded Corners 57">
          <a:hlinkClick xmlns:r="http://schemas.openxmlformats.org/officeDocument/2006/relationships" r:id="rId6"/>
          <a:extLst>
            <a:ext uri="{FF2B5EF4-FFF2-40B4-BE49-F238E27FC236}">
              <a16:creationId xmlns:a16="http://schemas.microsoft.com/office/drawing/2014/main" id="{996D1FC4-7C74-439C-8B0D-AEDFF70FB2C7}"/>
            </a:ext>
          </a:extLst>
        </xdr:cNvPr>
        <xdr:cNvSpPr/>
      </xdr:nvSpPr>
      <xdr:spPr>
        <a:xfrm>
          <a:off x="779674" y="6552743"/>
          <a:ext cx="1200150" cy="51763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770148</xdr:colOff>
      <xdr:row>28</xdr:row>
      <xdr:rowOff>194139</xdr:rowOff>
    </xdr:from>
    <xdr:to>
      <xdr:col>0</xdr:col>
      <xdr:colOff>1970299</xdr:colOff>
      <xdr:row>31</xdr:row>
      <xdr:rowOff>81624</xdr:rowOff>
    </xdr:to>
    <xdr:sp macro="" textlink="">
      <xdr:nvSpPr>
        <xdr:cNvPr id="59" name="Rectangle: Rounded Corners 58">
          <a:hlinkClick xmlns:r="http://schemas.openxmlformats.org/officeDocument/2006/relationships" r:id="rId7"/>
          <a:extLst>
            <a:ext uri="{FF2B5EF4-FFF2-40B4-BE49-F238E27FC236}">
              <a16:creationId xmlns:a16="http://schemas.microsoft.com/office/drawing/2014/main" id="{F108800B-0699-45D8-A8CC-F104EE570633}"/>
            </a:ext>
          </a:extLst>
        </xdr:cNvPr>
        <xdr:cNvSpPr/>
      </xdr:nvSpPr>
      <xdr:spPr>
        <a:xfrm>
          <a:off x="770148" y="7192507"/>
          <a:ext cx="1200151" cy="48906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770150</xdr:colOff>
      <xdr:row>36</xdr:row>
      <xdr:rowOff>21845</xdr:rowOff>
    </xdr:from>
    <xdr:to>
      <xdr:col>0</xdr:col>
      <xdr:colOff>1989350</xdr:colOff>
      <xdr:row>38</xdr:row>
      <xdr:rowOff>116418</xdr:rowOff>
    </xdr:to>
    <xdr:sp macro="" textlink="">
      <xdr:nvSpPr>
        <xdr:cNvPr id="60" name="Rectangle: Rounded Corners 59">
          <a:hlinkClick xmlns:r="http://schemas.openxmlformats.org/officeDocument/2006/relationships" r:id="rId8"/>
          <a:extLst>
            <a:ext uri="{FF2B5EF4-FFF2-40B4-BE49-F238E27FC236}">
              <a16:creationId xmlns:a16="http://schemas.microsoft.com/office/drawing/2014/main" id="{CE6EDF5E-6BBA-4A0C-B957-7BB262791CB6}"/>
            </a:ext>
          </a:extLst>
        </xdr:cNvPr>
        <xdr:cNvSpPr/>
      </xdr:nvSpPr>
      <xdr:spPr>
        <a:xfrm>
          <a:off x="770150" y="8624424"/>
          <a:ext cx="1219200" cy="495626"/>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766475</xdr:colOff>
      <xdr:row>32</xdr:row>
      <xdr:rowOff>1614</xdr:rowOff>
    </xdr:from>
    <xdr:to>
      <xdr:col>0</xdr:col>
      <xdr:colOff>1966626</xdr:colOff>
      <xdr:row>34</xdr:row>
      <xdr:rowOff>89626</xdr:rowOff>
    </xdr:to>
    <xdr:sp macro="" textlink="">
      <xdr:nvSpPr>
        <xdr:cNvPr id="61" name="Rectangle: Rounded Corners 60">
          <a:hlinkClick xmlns:r="http://schemas.openxmlformats.org/officeDocument/2006/relationships" r:id="rId9"/>
          <a:extLst>
            <a:ext uri="{FF2B5EF4-FFF2-40B4-BE49-F238E27FC236}">
              <a16:creationId xmlns:a16="http://schemas.microsoft.com/office/drawing/2014/main" id="{4CD0DE95-DAC2-49FD-8D67-9D0C495CD83E}"/>
            </a:ext>
          </a:extLst>
        </xdr:cNvPr>
        <xdr:cNvSpPr/>
      </xdr:nvSpPr>
      <xdr:spPr>
        <a:xfrm>
          <a:off x="766475" y="7802088"/>
          <a:ext cx="1200151" cy="48906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D18927C0-C3E8-4BFE-B26D-E53C1C5B7581}"/>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49028469-1EE7-42F3-A95A-08BED7883A15}"/>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802A4459-1D30-4532-8800-857513854E43}"/>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13</xdr:col>
      <xdr:colOff>0</xdr:colOff>
      <xdr:row>16</xdr:row>
      <xdr:rowOff>119136</xdr:rowOff>
    </xdr:from>
    <xdr:ext cx="3200400" cy="630942"/>
    <xdr:sp macro="" textlink="">
      <xdr:nvSpPr>
        <xdr:cNvPr id="5" name="TextBox 4">
          <a:extLst>
            <a:ext uri="{FF2B5EF4-FFF2-40B4-BE49-F238E27FC236}">
              <a16:creationId xmlns:a16="http://schemas.microsoft.com/office/drawing/2014/main" id="{F6F44B41-3DE8-458A-8A8F-5FA6241C8C15}"/>
            </a:ext>
          </a:extLst>
        </xdr:cNvPr>
        <xdr:cNvSpPr txBox="1"/>
      </xdr:nvSpPr>
      <xdr:spPr>
        <a:xfrm>
          <a:off x="7924800" y="304521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III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9</xdr:col>
      <xdr:colOff>296339</xdr:colOff>
      <xdr:row>21</xdr:row>
      <xdr:rowOff>85725</xdr:rowOff>
    </xdr:from>
    <xdr:to>
      <xdr:col>11</xdr:col>
      <xdr:colOff>296338</xdr:colOff>
      <xdr:row>23</xdr:row>
      <xdr:rowOff>85725</xdr:rowOff>
    </xdr:to>
    <xdr:sp macro="" textlink="">
      <xdr:nvSpPr>
        <xdr:cNvPr id="6" name="Rectangle: Rounded Corners 5">
          <a:hlinkClick xmlns:r="http://schemas.openxmlformats.org/officeDocument/2006/relationships" r:id="rId1"/>
          <a:extLst>
            <a:ext uri="{FF2B5EF4-FFF2-40B4-BE49-F238E27FC236}">
              <a16:creationId xmlns:a16="http://schemas.microsoft.com/office/drawing/2014/main" id="{45B9351C-0479-45ED-AF01-E1ECED7518B4}"/>
            </a:ext>
          </a:extLst>
        </xdr:cNvPr>
        <xdr:cNvSpPr/>
      </xdr:nvSpPr>
      <xdr:spPr>
        <a:xfrm>
          <a:off x="5764204" y="3978103"/>
          <a:ext cx="1215080" cy="370703"/>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486838</xdr:colOff>
      <xdr:row>21</xdr:row>
      <xdr:rowOff>85725</xdr:rowOff>
    </xdr:from>
    <xdr:to>
      <xdr:col>15</xdr:col>
      <xdr:colOff>27608</xdr:colOff>
      <xdr:row>23</xdr:row>
      <xdr:rowOff>85725</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3CB5189E-CC58-47CE-82F1-E37F25F3470B}"/>
            </a:ext>
          </a:extLst>
        </xdr:cNvPr>
        <xdr:cNvSpPr/>
      </xdr:nvSpPr>
      <xdr:spPr>
        <a:xfrm>
          <a:off x="7169784" y="3978103"/>
          <a:ext cx="1970932" cy="370703"/>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2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0</xdr:colOff>
      <xdr:row>0</xdr:row>
      <xdr:rowOff>171450</xdr:rowOff>
    </xdr:from>
    <xdr:to>
      <xdr:col>3</xdr:col>
      <xdr:colOff>352425</xdr:colOff>
      <xdr:row>9</xdr:row>
      <xdr:rowOff>28575</xdr:rowOff>
    </xdr:to>
    <xdr:sp macro="" textlink="">
      <xdr:nvSpPr>
        <xdr:cNvPr id="9" name="Rectangle 8">
          <a:extLst>
            <a:ext uri="{FF2B5EF4-FFF2-40B4-BE49-F238E27FC236}">
              <a16:creationId xmlns:a16="http://schemas.microsoft.com/office/drawing/2014/main" id="{1FAB1E67-8D2D-4E0A-8EF1-2FEFB19A163C}"/>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10" name="Flowchart: Delay 9">
          <a:extLst>
            <a:ext uri="{FF2B5EF4-FFF2-40B4-BE49-F238E27FC236}">
              <a16:creationId xmlns:a16="http://schemas.microsoft.com/office/drawing/2014/main" id="{E4AFA019-743A-4721-9C56-DA0D333A5B27}"/>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11" name="Picture 10">
          <a:extLst>
            <a:ext uri="{FF2B5EF4-FFF2-40B4-BE49-F238E27FC236}">
              <a16:creationId xmlns:a16="http://schemas.microsoft.com/office/drawing/2014/main" id="{F87C1468-0EC1-4BD6-A682-733107981F9F}"/>
            </a:ext>
          </a:extLst>
        </xdr:cNvPr>
        <xdr:cNvPicPr>
          <a:picLocks noChangeAspect="1"/>
        </xdr:cNvPicPr>
      </xdr:nvPicPr>
      <xdr:blipFill>
        <a:blip xmlns:r="http://schemas.openxmlformats.org/officeDocument/2006/relationships" r:embed="rId3"/>
        <a:stretch>
          <a:fillRect/>
        </a:stretch>
      </xdr:blipFill>
      <xdr:spPr>
        <a:xfrm>
          <a:off x="342900" y="192405"/>
          <a:ext cx="2611393" cy="1463039"/>
        </a:xfrm>
        <a:prstGeom prst="rect">
          <a:avLst/>
        </a:prstGeom>
      </xdr:spPr>
    </xdr:pic>
    <xdr:clientData/>
  </xdr:twoCellAnchor>
  <xdr:twoCellAnchor>
    <xdr:from>
      <xdr:col>19</xdr:col>
      <xdr:colOff>27285</xdr:colOff>
      <xdr:row>21</xdr:row>
      <xdr:rowOff>85725</xdr:rowOff>
    </xdr:from>
    <xdr:to>
      <xdr:col>22</xdr:col>
      <xdr:colOff>36810</xdr:colOff>
      <xdr:row>23</xdr:row>
      <xdr:rowOff>85725</xdr:rowOff>
    </xdr:to>
    <xdr:sp macro="" textlink="">
      <xdr:nvSpPr>
        <xdr:cNvPr id="12" name="Rectangle: Rounded Corners 11">
          <a:hlinkClick xmlns:r="http://schemas.openxmlformats.org/officeDocument/2006/relationships" r:id="rId4"/>
          <a:extLst>
            <a:ext uri="{FF2B5EF4-FFF2-40B4-BE49-F238E27FC236}">
              <a16:creationId xmlns:a16="http://schemas.microsoft.com/office/drawing/2014/main" id="{718C00AD-70F4-4029-9AE0-EA01132F6224}"/>
            </a:ext>
          </a:extLst>
        </xdr:cNvPr>
        <xdr:cNvSpPr/>
      </xdr:nvSpPr>
      <xdr:spPr>
        <a:xfrm>
          <a:off x="11570555" y="3978103"/>
          <a:ext cx="1832147" cy="370703"/>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Dashboard</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161366</xdr:colOff>
      <xdr:row>28</xdr:row>
      <xdr:rowOff>97491</xdr:rowOff>
    </xdr:from>
    <xdr:to>
      <xdr:col>13</xdr:col>
      <xdr:colOff>142316</xdr:colOff>
      <xdr:row>31</xdr:row>
      <xdr:rowOff>3922</xdr:rowOff>
    </xdr:to>
    <xdr:sp macro="" textlink="">
      <xdr:nvSpPr>
        <xdr:cNvPr id="13" name="Rectangle: Rounded Corners 12">
          <a:hlinkClick xmlns:r="http://schemas.openxmlformats.org/officeDocument/2006/relationships" r:id="rId5"/>
          <a:extLst>
            <a:ext uri="{FF2B5EF4-FFF2-40B4-BE49-F238E27FC236}">
              <a16:creationId xmlns:a16="http://schemas.microsoft.com/office/drawing/2014/main" id="{88ED8ED8-7661-4579-9F3F-68F689028A84}"/>
            </a:ext>
          </a:extLst>
        </xdr:cNvPr>
        <xdr:cNvSpPr/>
      </xdr:nvSpPr>
      <xdr:spPr>
        <a:xfrm>
          <a:off x="6866966" y="5218131"/>
          <a:ext cx="1200150" cy="455071"/>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13</xdr:col>
      <xdr:colOff>351865</xdr:colOff>
      <xdr:row>28</xdr:row>
      <xdr:rowOff>113179</xdr:rowOff>
    </xdr:from>
    <xdr:to>
      <xdr:col>15</xdr:col>
      <xdr:colOff>332815</xdr:colOff>
      <xdr:row>30</xdr:row>
      <xdr:rowOff>170329</xdr:rowOff>
    </xdr:to>
    <xdr:sp macro="" textlink="">
      <xdr:nvSpPr>
        <xdr:cNvPr id="14" name="Rectangle: Rounded Corners 13">
          <a:hlinkClick xmlns:r="http://schemas.openxmlformats.org/officeDocument/2006/relationships" r:id="rId6"/>
          <a:extLst>
            <a:ext uri="{FF2B5EF4-FFF2-40B4-BE49-F238E27FC236}">
              <a16:creationId xmlns:a16="http://schemas.microsoft.com/office/drawing/2014/main" id="{46243B6C-6415-4913-AEEB-6901FEEAAE76}"/>
            </a:ext>
          </a:extLst>
        </xdr:cNvPr>
        <xdr:cNvSpPr/>
      </xdr:nvSpPr>
      <xdr:spPr>
        <a:xfrm>
          <a:off x="8276665" y="5233819"/>
          <a:ext cx="1200150"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IV</a:t>
          </a:r>
        </a:p>
      </xdr:txBody>
    </xdr:sp>
    <xdr:clientData/>
  </xdr:twoCellAnchor>
  <xdr:twoCellAnchor>
    <xdr:from>
      <xdr:col>18</xdr:col>
      <xdr:colOff>28576</xdr:colOff>
      <xdr:row>28</xdr:row>
      <xdr:rowOff>103654</xdr:rowOff>
    </xdr:from>
    <xdr:to>
      <xdr:col>20</xdr:col>
      <xdr:colOff>28577</xdr:colOff>
      <xdr:row>30</xdr:row>
      <xdr:rowOff>170329</xdr:rowOff>
    </xdr:to>
    <xdr:sp macro="" textlink="">
      <xdr:nvSpPr>
        <xdr:cNvPr id="15" name="Rectangle: Rounded Corners 14">
          <a:hlinkClick xmlns:r="http://schemas.openxmlformats.org/officeDocument/2006/relationships" r:id="rId7"/>
          <a:extLst>
            <a:ext uri="{FF2B5EF4-FFF2-40B4-BE49-F238E27FC236}">
              <a16:creationId xmlns:a16="http://schemas.microsoft.com/office/drawing/2014/main" id="{CD3FB199-BF52-4250-A774-212108F3F029}"/>
            </a:ext>
          </a:extLst>
        </xdr:cNvPr>
        <xdr:cNvSpPr/>
      </xdr:nvSpPr>
      <xdr:spPr>
        <a:xfrm>
          <a:off x="11001376" y="5224294"/>
          <a:ext cx="1219201" cy="43243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tx1"/>
              </a:solidFill>
              <a:latin typeface="Poppins" panose="00000500000000000000" pitchFamily="2" charset="0"/>
              <a:cs typeface="Poppins" panose="00000500000000000000" pitchFamily="2" charset="0"/>
            </a:rPr>
            <a:t>List</a:t>
          </a:r>
          <a:r>
            <a:rPr lang="en-ID" sz="1400" b="1" baseline="0">
              <a:solidFill>
                <a:schemeClr val="tx1"/>
              </a:solidFill>
              <a:latin typeface="Poppins" panose="00000500000000000000" pitchFamily="2" charset="0"/>
              <a:cs typeface="Poppins" panose="00000500000000000000" pitchFamily="2" charset="0"/>
            </a:rPr>
            <a:t> Cokas</a:t>
          </a:r>
          <a:endParaRPr lang="en-ID" sz="1400" b="1">
            <a:solidFill>
              <a:schemeClr val="tx1"/>
            </a:solidFill>
            <a:latin typeface="Algerian" panose="04020705040A02060702" pitchFamily="82" charset="0"/>
            <a:cs typeface="Poppins" panose="00000500000000000000" pitchFamily="2" charset="0"/>
          </a:endParaRPr>
        </a:p>
      </xdr:txBody>
    </xdr:sp>
    <xdr:clientData/>
  </xdr:twoCellAnchor>
  <xdr:oneCellAnchor>
    <xdr:from>
      <xdr:col>12</xdr:col>
      <xdr:colOff>600075</xdr:colOff>
      <xdr:row>24</xdr:row>
      <xdr:rowOff>119136</xdr:rowOff>
    </xdr:from>
    <xdr:ext cx="3200400" cy="630942"/>
    <xdr:sp macro="" textlink="">
      <xdr:nvSpPr>
        <xdr:cNvPr id="16" name="TextBox 15">
          <a:extLst>
            <a:ext uri="{FF2B5EF4-FFF2-40B4-BE49-F238E27FC236}">
              <a16:creationId xmlns:a16="http://schemas.microsoft.com/office/drawing/2014/main" id="{78828A3F-FE88-4774-B4F1-C9F5BB8B52C6}"/>
            </a:ext>
          </a:extLst>
        </xdr:cNvPr>
        <xdr:cNvSpPr txBox="1"/>
      </xdr:nvSpPr>
      <xdr:spPr>
        <a:xfrm>
          <a:off x="7915275" y="450825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15</xdr:col>
      <xdr:colOff>493059</xdr:colOff>
      <xdr:row>28</xdr:row>
      <xdr:rowOff>100853</xdr:rowOff>
    </xdr:from>
    <xdr:to>
      <xdr:col>17</xdr:col>
      <xdr:colOff>474010</xdr:colOff>
      <xdr:row>30</xdr:row>
      <xdr:rowOff>158003</xdr:rowOff>
    </xdr:to>
    <xdr:sp macro="" textlink="">
      <xdr:nvSpPr>
        <xdr:cNvPr id="17" name="Rectangle: Rounded Corners 16">
          <a:hlinkClick xmlns:r="http://schemas.openxmlformats.org/officeDocument/2006/relationships" r:id="rId8"/>
          <a:extLst>
            <a:ext uri="{FF2B5EF4-FFF2-40B4-BE49-F238E27FC236}">
              <a16:creationId xmlns:a16="http://schemas.microsoft.com/office/drawing/2014/main" id="{78274CC8-D065-4502-BFE8-B6A98CB40D65}"/>
            </a:ext>
          </a:extLst>
        </xdr:cNvPr>
        <xdr:cNvSpPr/>
      </xdr:nvSpPr>
      <xdr:spPr>
        <a:xfrm>
          <a:off x="9637059" y="5221493"/>
          <a:ext cx="1200151"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15</xdr:col>
      <xdr:colOff>233920</xdr:colOff>
      <xdr:row>21</xdr:row>
      <xdr:rowOff>92211</xdr:rowOff>
    </xdr:from>
    <xdr:to>
      <xdr:col>18</xdr:col>
      <xdr:colOff>382229</xdr:colOff>
      <xdr:row>23</xdr:row>
      <xdr:rowOff>92211</xdr:rowOff>
    </xdr:to>
    <xdr:sp macro="" textlink="">
      <xdr:nvSpPr>
        <xdr:cNvPr id="18" name="Rectangle: Rounded Corners 17">
          <a:hlinkClick xmlns:r="http://schemas.openxmlformats.org/officeDocument/2006/relationships" r:id="rId9"/>
          <a:extLst>
            <a:ext uri="{FF2B5EF4-FFF2-40B4-BE49-F238E27FC236}">
              <a16:creationId xmlns:a16="http://schemas.microsoft.com/office/drawing/2014/main" id="{9F90DA06-4ABC-4535-B064-968B39F6EEA5}"/>
            </a:ext>
          </a:extLst>
        </xdr:cNvPr>
        <xdr:cNvSpPr/>
      </xdr:nvSpPr>
      <xdr:spPr>
        <a:xfrm>
          <a:off x="9347028" y="3984589"/>
          <a:ext cx="1970931" cy="370703"/>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3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5</xdr:row>
      <xdr:rowOff>118794</xdr:rowOff>
    </xdr:to>
    <xdr:sp macro="" textlink="">
      <xdr:nvSpPr>
        <xdr:cNvPr id="11" name="Rectangle 10">
          <a:extLst>
            <a:ext uri="{FF2B5EF4-FFF2-40B4-BE49-F238E27FC236}">
              <a16:creationId xmlns:a16="http://schemas.microsoft.com/office/drawing/2014/main" id="{A87BB98A-AFF7-4843-BB54-B971ADEC5864}"/>
            </a:ext>
          </a:extLst>
        </xdr:cNvPr>
        <xdr:cNvSpPr/>
      </xdr:nvSpPr>
      <xdr:spPr>
        <a:xfrm>
          <a:off x="0" y="188289"/>
          <a:ext cx="1800225" cy="94132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5</xdr:row>
      <xdr:rowOff>123152</xdr:rowOff>
    </xdr:to>
    <xdr:sp macro="" textlink="">
      <xdr:nvSpPr>
        <xdr:cNvPr id="18" name="Flowchart: Delay 17">
          <a:extLst>
            <a:ext uri="{FF2B5EF4-FFF2-40B4-BE49-F238E27FC236}">
              <a16:creationId xmlns:a16="http://schemas.microsoft.com/office/drawing/2014/main" id="{61CA053F-DC03-45A3-88FD-E672B24C4E37}"/>
            </a:ext>
          </a:extLst>
        </xdr:cNvPr>
        <xdr:cNvSpPr/>
      </xdr:nvSpPr>
      <xdr:spPr>
        <a:xfrm>
          <a:off x="1333500" y="186612"/>
          <a:ext cx="847725" cy="947356"/>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26963</xdr:rowOff>
    </xdr:to>
    <xdr:pic>
      <xdr:nvPicPr>
        <xdr:cNvPr id="19" name="Picture 18">
          <a:extLst>
            <a:ext uri="{FF2B5EF4-FFF2-40B4-BE49-F238E27FC236}">
              <a16:creationId xmlns:a16="http://schemas.microsoft.com/office/drawing/2014/main" id="{9DA97EFB-6FCD-42D2-859E-41D26C0D5252}"/>
            </a:ext>
          </a:extLst>
        </xdr:cNvPr>
        <xdr:cNvPicPr>
          <a:picLocks noChangeAspect="1"/>
        </xdr:cNvPicPr>
      </xdr:nvPicPr>
      <xdr:blipFill>
        <a:blip xmlns:r="http://schemas.openxmlformats.org/officeDocument/2006/relationships" r:embed="rId1"/>
        <a:stretch>
          <a:fillRect/>
        </a:stretch>
      </xdr:blipFill>
      <xdr:spPr>
        <a:xfrm>
          <a:off x="308611" y="217626"/>
          <a:ext cx="1390649" cy="820153"/>
        </a:xfrm>
        <a:prstGeom prst="rect">
          <a:avLst/>
        </a:prstGeom>
      </xdr:spPr>
    </xdr:pic>
    <xdr:clientData/>
  </xdr:twoCellAnchor>
  <xdr:oneCellAnchor>
    <xdr:from>
      <xdr:col>0</xdr:col>
      <xdr:colOff>66675</xdr:colOff>
      <xdr:row>6</xdr:row>
      <xdr:rowOff>40598</xdr:rowOff>
    </xdr:from>
    <xdr:ext cx="2609850" cy="630942"/>
    <xdr:sp macro="" textlink="">
      <xdr:nvSpPr>
        <xdr:cNvPr id="20" name="TextBox 19">
          <a:extLst>
            <a:ext uri="{FF2B5EF4-FFF2-40B4-BE49-F238E27FC236}">
              <a16:creationId xmlns:a16="http://schemas.microsoft.com/office/drawing/2014/main" id="{2B0AB98E-DAF4-4B01-BC42-7A1471C03581}"/>
            </a:ext>
          </a:extLst>
        </xdr:cNvPr>
        <xdr:cNvSpPr txBox="1"/>
      </xdr:nvSpPr>
      <xdr:spPr>
        <a:xfrm>
          <a:off x="66675" y="1253578"/>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9</xdr:row>
      <xdr:rowOff>48653</xdr:rowOff>
    </xdr:from>
    <xdr:ext cx="2686050" cy="361637"/>
    <xdr:sp macro="" textlink="">
      <xdr:nvSpPr>
        <xdr:cNvPr id="21" name="TextBox 20">
          <a:extLst>
            <a:ext uri="{FF2B5EF4-FFF2-40B4-BE49-F238E27FC236}">
              <a16:creationId xmlns:a16="http://schemas.microsoft.com/office/drawing/2014/main" id="{FE84BAEF-906B-4C82-8CDA-080C4B715A54}"/>
            </a:ext>
          </a:extLst>
        </xdr:cNvPr>
        <xdr:cNvSpPr txBox="1"/>
      </xdr:nvSpPr>
      <xdr:spPr>
        <a:xfrm>
          <a:off x="38101" y="1868122"/>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11</xdr:row>
      <xdr:rowOff>162889</xdr:rowOff>
    </xdr:from>
    <xdr:ext cx="2212903" cy="593368"/>
    <xdr:sp macro="" textlink="">
      <xdr:nvSpPr>
        <xdr:cNvPr id="22" name="TextBox 21">
          <a:extLst>
            <a:ext uri="{FF2B5EF4-FFF2-40B4-BE49-F238E27FC236}">
              <a16:creationId xmlns:a16="http://schemas.microsoft.com/office/drawing/2014/main" id="{55746D0A-C7BD-4F2D-942E-83E8798720FE}"/>
            </a:ext>
          </a:extLst>
        </xdr:cNvPr>
        <xdr:cNvSpPr txBox="1"/>
      </xdr:nvSpPr>
      <xdr:spPr>
        <a:xfrm>
          <a:off x="284254" y="2386685"/>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15</xdr:row>
      <xdr:rowOff>108422</xdr:rowOff>
    </xdr:from>
    <xdr:ext cx="1609725" cy="438582"/>
    <xdr:sp macro="" textlink="">
      <xdr:nvSpPr>
        <xdr:cNvPr id="23" name="TextBox 22">
          <a:extLst>
            <a:ext uri="{FF2B5EF4-FFF2-40B4-BE49-F238E27FC236}">
              <a16:creationId xmlns:a16="http://schemas.microsoft.com/office/drawing/2014/main" id="{37467FE9-FD1E-4095-8575-56EA123EDE84}"/>
            </a:ext>
          </a:extLst>
        </xdr:cNvPr>
        <xdr:cNvSpPr txBox="1"/>
      </xdr:nvSpPr>
      <xdr:spPr>
        <a:xfrm>
          <a:off x="619125" y="3125320"/>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III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18</xdr:row>
      <xdr:rowOff>149952</xdr:rowOff>
    </xdr:from>
    <xdr:to>
      <xdr:col>0</xdr:col>
      <xdr:colOff>2009775</xdr:colOff>
      <xdr:row>21</xdr:row>
      <xdr:rowOff>23617</xdr:rowOff>
    </xdr:to>
    <xdr:sp macro="" textlink="">
      <xdr:nvSpPr>
        <xdr:cNvPr id="24" name="Rectangle: Rounded Corners 23">
          <a:hlinkClick xmlns:r="http://schemas.openxmlformats.org/officeDocument/2006/relationships" r:id="rId2"/>
          <a:extLst>
            <a:ext uri="{FF2B5EF4-FFF2-40B4-BE49-F238E27FC236}">
              <a16:creationId xmlns:a16="http://schemas.microsoft.com/office/drawing/2014/main" id="{7ECB5AEF-F105-4163-9F9A-0CB9C64A2060}"/>
            </a:ext>
          </a:extLst>
        </xdr:cNvPr>
        <xdr:cNvSpPr/>
      </xdr:nvSpPr>
      <xdr:spPr>
        <a:xfrm>
          <a:off x="790575" y="3773340"/>
          <a:ext cx="1219200" cy="464604"/>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tx1"/>
              </a:solidFill>
              <a:latin typeface="Poppins" panose="00000500000000000000" pitchFamily="2" charset="0"/>
              <a:cs typeface="Poppins" panose="00000500000000000000" pitchFamily="2" charset="0"/>
            </a:rPr>
            <a:t>Cokas 1</a:t>
          </a:r>
          <a:endParaRPr lang="en-ID" sz="1800" b="1">
            <a:ln>
              <a:solidFill>
                <a:srgbClr val="7030A0"/>
              </a:solidFill>
            </a:ln>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494612</xdr:colOff>
      <xdr:row>26</xdr:row>
      <xdr:rowOff>14592</xdr:rowOff>
    </xdr:from>
    <xdr:to>
      <xdr:col>0</xdr:col>
      <xdr:colOff>2332937</xdr:colOff>
      <xdr:row>28</xdr:row>
      <xdr:rowOff>38538</xdr:rowOff>
    </xdr:to>
    <xdr:sp macro="" textlink="">
      <xdr:nvSpPr>
        <xdr:cNvPr id="25" name="Rectangle: Rounded Corners 24">
          <a:hlinkClick xmlns:r="http://schemas.openxmlformats.org/officeDocument/2006/relationships" r:id="rId3"/>
          <a:extLst>
            <a:ext uri="{FF2B5EF4-FFF2-40B4-BE49-F238E27FC236}">
              <a16:creationId xmlns:a16="http://schemas.microsoft.com/office/drawing/2014/main" id="{1971981F-AC41-4F10-AEFD-81A23EC222A3}"/>
            </a:ext>
          </a:extLst>
        </xdr:cNvPr>
        <xdr:cNvSpPr/>
      </xdr:nvSpPr>
      <xdr:spPr>
        <a:xfrm>
          <a:off x="494612" y="5628510"/>
          <a:ext cx="1838325" cy="41272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745037</xdr:colOff>
      <xdr:row>29</xdr:row>
      <xdr:rowOff>54217</xdr:rowOff>
    </xdr:from>
    <xdr:to>
      <xdr:col>0</xdr:col>
      <xdr:colOff>1945187</xdr:colOff>
      <xdr:row>31</xdr:row>
      <xdr:rowOff>54972</xdr:rowOff>
    </xdr:to>
    <xdr:sp macro="" textlink="">
      <xdr:nvSpPr>
        <xdr:cNvPr id="26" name="Rectangle: Rounded Corners 25">
          <a:hlinkClick xmlns:r="http://schemas.openxmlformats.org/officeDocument/2006/relationships" r:id="rId4"/>
          <a:extLst>
            <a:ext uri="{FF2B5EF4-FFF2-40B4-BE49-F238E27FC236}">
              <a16:creationId xmlns:a16="http://schemas.microsoft.com/office/drawing/2014/main" id="{B648FCE4-E703-4101-A99E-7CC6CAB9FC19}"/>
            </a:ext>
          </a:extLst>
        </xdr:cNvPr>
        <xdr:cNvSpPr/>
      </xdr:nvSpPr>
      <xdr:spPr>
        <a:xfrm>
          <a:off x="745037" y="6243523"/>
          <a:ext cx="1200150" cy="42063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735513</xdr:colOff>
      <xdr:row>32</xdr:row>
      <xdr:rowOff>52526</xdr:rowOff>
    </xdr:from>
    <xdr:to>
      <xdr:col>0</xdr:col>
      <xdr:colOff>1935664</xdr:colOff>
      <xdr:row>34</xdr:row>
      <xdr:rowOff>93625</xdr:rowOff>
    </xdr:to>
    <xdr:sp macro="" textlink="">
      <xdr:nvSpPr>
        <xdr:cNvPr id="27" name="Rectangle: Rounded Corners 26">
          <a:hlinkClick xmlns:r="http://schemas.openxmlformats.org/officeDocument/2006/relationships" r:id="rId5"/>
          <a:extLst>
            <a:ext uri="{FF2B5EF4-FFF2-40B4-BE49-F238E27FC236}">
              <a16:creationId xmlns:a16="http://schemas.microsoft.com/office/drawing/2014/main" id="{9363669B-04FB-4777-81DE-E9F99C3E12FB}"/>
            </a:ext>
          </a:extLst>
        </xdr:cNvPr>
        <xdr:cNvSpPr/>
      </xdr:nvSpPr>
      <xdr:spPr>
        <a:xfrm>
          <a:off x="735513" y="6863873"/>
          <a:ext cx="1200151" cy="4454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747060</xdr:colOff>
      <xdr:row>39</xdr:row>
      <xdr:rowOff>60937</xdr:rowOff>
    </xdr:from>
    <xdr:to>
      <xdr:col>0</xdr:col>
      <xdr:colOff>1966260</xdr:colOff>
      <xdr:row>42</xdr:row>
      <xdr:rowOff>61253</xdr:rowOff>
    </xdr:to>
    <xdr:sp macro="" textlink="">
      <xdr:nvSpPr>
        <xdr:cNvPr id="28" name="Rectangle: Rounded Corners 27">
          <a:hlinkClick xmlns:r="http://schemas.openxmlformats.org/officeDocument/2006/relationships" r:id="rId6"/>
          <a:extLst>
            <a:ext uri="{FF2B5EF4-FFF2-40B4-BE49-F238E27FC236}">
              <a16:creationId xmlns:a16="http://schemas.microsoft.com/office/drawing/2014/main" id="{C98EC622-8BBB-4D8D-A972-062AAC61504F}"/>
            </a:ext>
          </a:extLst>
        </xdr:cNvPr>
        <xdr:cNvSpPr/>
      </xdr:nvSpPr>
      <xdr:spPr>
        <a:xfrm>
          <a:off x="747060" y="8287427"/>
          <a:ext cx="1219200" cy="56015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743385</xdr:colOff>
      <xdr:row>35</xdr:row>
      <xdr:rowOff>105314</xdr:rowOff>
    </xdr:from>
    <xdr:to>
      <xdr:col>0</xdr:col>
      <xdr:colOff>1943536</xdr:colOff>
      <xdr:row>37</xdr:row>
      <xdr:rowOff>150615</xdr:rowOff>
    </xdr:to>
    <xdr:sp macro="" textlink="">
      <xdr:nvSpPr>
        <xdr:cNvPr id="29" name="Rectangle: Rounded Corners 28">
          <a:hlinkClick xmlns:r="http://schemas.openxmlformats.org/officeDocument/2006/relationships" r:id="rId7"/>
          <a:extLst>
            <a:ext uri="{FF2B5EF4-FFF2-40B4-BE49-F238E27FC236}">
              <a16:creationId xmlns:a16="http://schemas.microsoft.com/office/drawing/2014/main" id="{68AED7A0-435E-41E4-825C-9CC10FAEAEC2}"/>
            </a:ext>
          </a:extLst>
        </xdr:cNvPr>
        <xdr:cNvSpPr/>
      </xdr:nvSpPr>
      <xdr:spPr>
        <a:xfrm>
          <a:off x="743385" y="7523151"/>
          <a:ext cx="1200151" cy="44962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339115</xdr:colOff>
      <xdr:row>21</xdr:row>
      <xdr:rowOff>221837</xdr:rowOff>
    </xdr:from>
    <xdr:to>
      <xdr:col>0</xdr:col>
      <xdr:colOff>2588261</xdr:colOff>
      <xdr:row>21</xdr:row>
      <xdr:rowOff>582384</xdr:rowOff>
    </xdr:to>
    <xdr:sp macro="" textlink="">
      <xdr:nvSpPr>
        <xdr:cNvPr id="30" name="Rectangle: Rounded Corners 29">
          <a:hlinkClick xmlns:r="http://schemas.openxmlformats.org/officeDocument/2006/relationships" r:id="rId8"/>
          <a:extLst>
            <a:ext uri="{FF2B5EF4-FFF2-40B4-BE49-F238E27FC236}">
              <a16:creationId xmlns:a16="http://schemas.microsoft.com/office/drawing/2014/main" id="{7F8A63CA-DF13-4FD0-9933-6EE2B578BDB8}"/>
            </a:ext>
          </a:extLst>
        </xdr:cNvPr>
        <xdr:cNvSpPr/>
      </xdr:nvSpPr>
      <xdr:spPr>
        <a:xfrm>
          <a:off x="339115" y="4436164"/>
          <a:ext cx="2249146" cy="36054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2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339115</xdr:colOff>
      <xdr:row>22</xdr:row>
      <xdr:rowOff>124323</xdr:rowOff>
    </xdr:from>
    <xdr:to>
      <xdr:col>0</xdr:col>
      <xdr:colOff>2588261</xdr:colOff>
      <xdr:row>24</xdr:row>
      <xdr:rowOff>80543</xdr:rowOff>
    </xdr:to>
    <xdr:sp macro="" textlink="">
      <xdr:nvSpPr>
        <xdr:cNvPr id="31" name="Rectangle: Rounded Corners 30">
          <a:hlinkClick xmlns:r="http://schemas.openxmlformats.org/officeDocument/2006/relationships" r:id="rId9"/>
          <a:extLst>
            <a:ext uri="{FF2B5EF4-FFF2-40B4-BE49-F238E27FC236}">
              <a16:creationId xmlns:a16="http://schemas.microsoft.com/office/drawing/2014/main" id="{CEE6A4AC-C555-46A1-8B9E-01F6CDC9D905}"/>
            </a:ext>
          </a:extLst>
        </xdr:cNvPr>
        <xdr:cNvSpPr/>
      </xdr:nvSpPr>
      <xdr:spPr>
        <a:xfrm>
          <a:off x="339115" y="4929588"/>
          <a:ext cx="2249146" cy="36054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3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6</xdr:row>
      <xdr:rowOff>11665</xdr:rowOff>
    </xdr:to>
    <xdr:sp macro="" textlink="">
      <xdr:nvSpPr>
        <xdr:cNvPr id="32" name="Rectangle 31">
          <a:extLst>
            <a:ext uri="{FF2B5EF4-FFF2-40B4-BE49-F238E27FC236}">
              <a16:creationId xmlns:a16="http://schemas.microsoft.com/office/drawing/2014/main" id="{C407158A-281B-408E-9920-64F0BB02EB6F}"/>
            </a:ext>
          </a:extLst>
        </xdr:cNvPr>
        <xdr:cNvSpPr/>
      </xdr:nvSpPr>
      <xdr:spPr>
        <a:xfrm>
          <a:off x="0" y="187944"/>
          <a:ext cx="1800225" cy="94132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6</xdr:row>
      <xdr:rowOff>16023</xdr:rowOff>
    </xdr:to>
    <xdr:sp macro="" textlink="">
      <xdr:nvSpPr>
        <xdr:cNvPr id="33" name="Flowchart: Delay 32">
          <a:extLst>
            <a:ext uri="{FF2B5EF4-FFF2-40B4-BE49-F238E27FC236}">
              <a16:creationId xmlns:a16="http://schemas.microsoft.com/office/drawing/2014/main" id="{8AB7CAE0-4C3B-4392-B45D-0439BEE2A122}"/>
            </a:ext>
          </a:extLst>
        </xdr:cNvPr>
        <xdr:cNvSpPr/>
      </xdr:nvSpPr>
      <xdr:spPr>
        <a:xfrm>
          <a:off x="1333500" y="186267"/>
          <a:ext cx="847725" cy="947356"/>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106101</xdr:rowOff>
    </xdr:to>
    <xdr:pic>
      <xdr:nvPicPr>
        <xdr:cNvPr id="34" name="Picture 33">
          <a:extLst>
            <a:ext uri="{FF2B5EF4-FFF2-40B4-BE49-F238E27FC236}">
              <a16:creationId xmlns:a16="http://schemas.microsoft.com/office/drawing/2014/main" id="{1266EBD2-8AC3-418C-A00A-7D8BAF0A2D66}"/>
            </a:ext>
          </a:extLst>
        </xdr:cNvPr>
        <xdr:cNvPicPr>
          <a:picLocks noChangeAspect="1"/>
        </xdr:cNvPicPr>
      </xdr:nvPicPr>
      <xdr:blipFill>
        <a:blip xmlns:r="http://schemas.openxmlformats.org/officeDocument/2006/relationships" r:embed="rId1"/>
        <a:stretch>
          <a:fillRect/>
        </a:stretch>
      </xdr:blipFill>
      <xdr:spPr>
        <a:xfrm>
          <a:off x="308611" y="217281"/>
          <a:ext cx="1390649" cy="820153"/>
        </a:xfrm>
        <a:prstGeom prst="rect">
          <a:avLst/>
        </a:prstGeom>
      </xdr:spPr>
    </xdr:pic>
    <xdr:clientData/>
  </xdr:twoCellAnchor>
  <xdr:oneCellAnchor>
    <xdr:from>
      <xdr:col>0</xdr:col>
      <xdr:colOff>66675</xdr:colOff>
      <xdr:row>6</xdr:row>
      <xdr:rowOff>135633</xdr:rowOff>
    </xdr:from>
    <xdr:ext cx="2609850" cy="630942"/>
    <xdr:sp macro="" textlink="">
      <xdr:nvSpPr>
        <xdr:cNvPr id="35" name="TextBox 34">
          <a:extLst>
            <a:ext uri="{FF2B5EF4-FFF2-40B4-BE49-F238E27FC236}">
              <a16:creationId xmlns:a16="http://schemas.microsoft.com/office/drawing/2014/main" id="{8A35096B-B551-4FE9-80B9-91E32093914D}"/>
            </a:ext>
          </a:extLst>
        </xdr:cNvPr>
        <xdr:cNvSpPr txBox="1"/>
      </xdr:nvSpPr>
      <xdr:spPr>
        <a:xfrm>
          <a:off x="66675" y="1253233"/>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10</xdr:row>
      <xdr:rowOff>5110</xdr:rowOff>
    </xdr:from>
    <xdr:ext cx="2686050" cy="361637"/>
    <xdr:sp macro="" textlink="">
      <xdr:nvSpPr>
        <xdr:cNvPr id="36" name="TextBox 35">
          <a:extLst>
            <a:ext uri="{FF2B5EF4-FFF2-40B4-BE49-F238E27FC236}">
              <a16:creationId xmlns:a16="http://schemas.microsoft.com/office/drawing/2014/main" id="{38FA4173-3838-44FE-BCBE-8C282A36C627}"/>
            </a:ext>
          </a:extLst>
        </xdr:cNvPr>
        <xdr:cNvSpPr txBox="1"/>
      </xdr:nvSpPr>
      <xdr:spPr>
        <a:xfrm>
          <a:off x="38101" y="1867777"/>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12</xdr:row>
      <xdr:rowOff>151140</xdr:rowOff>
    </xdr:from>
    <xdr:ext cx="2212903" cy="593368"/>
    <xdr:sp macro="" textlink="">
      <xdr:nvSpPr>
        <xdr:cNvPr id="37" name="TextBox 36">
          <a:extLst>
            <a:ext uri="{FF2B5EF4-FFF2-40B4-BE49-F238E27FC236}">
              <a16:creationId xmlns:a16="http://schemas.microsoft.com/office/drawing/2014/main" id="{5CF6BE9D-E3E4-49D1-80C3-AD77C95DD1D7}"/>
            </a:ext>
          </a:extLst>
        </xdr:cNvPr>
        <xdr:cNvSpPr txBox="1"/>
      </xdr:nvSpPr>
      <xdr:spPr>
        <a:xfrm>
          <a:off x="284254" y="2386340"/>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16</xdr:row>
      <xdr:rowOff>144708</xdr:rowOff>
    </xdr:from>
    <xdr:ext cx="1609725" cy="438582"/>
    <xdr:sp macro="" textlink="">
      <xdr:nvSpPr>
        <xdr:cNvPr id="38" name="TextBox 37">
          <a:extLst>
            <a:ext uri="{FF2B5EF4-FFF2-40B4-BE49-F238E27FC236}">
              <a16:creationId xmlns:a16="http://schemas.microsoft.com/office/drawing/2014/main" id="{FEDADDE6-48C4-4E74-B2D6-3DB87EF880C1}"/>
            </a:ext>
          </a:extLst>
        </xdr:cNvPr>
        <xdr:cNvSpPr txBox="1"/>
      </xdr:nvSpPr>
      <xdr:spPr>
        <a:xfrm>
          <a:off x="619125" y="3124975"/>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III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20</xdr:row>
      <xdr:rowOff>47662</xdr:rowOff>
    </xdr:from>
    <xdr:to>
      <xdr:col>0</xdr:col>
      <xdr:colOff>2009775</xdr:colOff>
      <xdr:row>22</xdr:row>
      <xdr:rowOff>139732</xdr:rowOff>
    </xdr:to>
    <xdr:sp macro="" textlink="">
      <xdr:nvSpPr>
        <xdr:cNvPr id="39" name="Rectangle: Rounded Corners 38">
          <a:hlinkClick xmlns:r="http://schemas.openxmlformats.org/officeDocument/2006/relationships" r:id="rId2"/>
          <a:extLst>
            <a:ext uri="{FF2B5EF4-FFF2-40B4-BE49-F238E27FC236}">
              <a16:creationId xmlns:a16="http://schemas.microsoft.com/office/drawing/2014/main" id="{68AF80AA-405E-45A7-AEA8-0ADDF1AF7820}"/>
            </a:ext>
          </a:extLst>
        </xdr:cNvPr>
        <xdr:cNvSpPr/>
      </xdr:nvSpPr>
      <xdr:spPr>
        <a:xfrm>
          <a:off x="790575" y="3772995"/>
          <a:ext cx="1219200" cy="46460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bg1"/>
              </a:solidFill>
              <a:latin typeface="Poppins" panose="00000500000000000000" pitchFamily="2" charset="0"/>
              <a:cs typeface="Poppins" panose="00000500000000000000" pitchFamily="2" charset="0"/>
            </a:rPr>
            <a:t>Cokas 1</a:t>
          </a:r>
          <a:endParaRPr lang="en-ID" sz="1800" b="1">
            <a:ln>
              <a:solidFill>
                <a:srgbClr val="7030A0"/>
              </a:solidFill>
            </a:ln>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494612</xdr:colOff>
      <xdr:row>27</xdr:row>
      <xdr:rowOff>260298</xdr:rowOff>
    </xdr:from>
    <xdr:to>
      <xdr:col>0</xdr:col>
      <xdr:colOff>2332937</xdr:colOff>
      <xdr:row>29</xdr:row>
      <xdr:rowOff>131154</xdr:rowOff>
    </xdr:to>
    <xdr:sp macro="" textlink="">
      <xdr:nvSpPr>
        <xdr:cNvPr id="40" name="Rectangle: Rounded Corners 39">
          <a:hlinkClick xmlns:r="http://schemas.openxmlformats.org/officeDocument/2006/relationships" r:id="rId3"/>
          <a:extLst>
            <a:ext uri="{FF2B5EF4-FFF2-40B4-BE49-F238E27FC236}">
              <a16:creationId xmlns:a16="http://schemas.microsoft.com/office/drawing/2014/main" id="{86CA6A34-A6E0-44FE-BADB-F5998F5777ED}"/>
            </a:ext>
          </a:extLst>
        </xdr:cNvPr>
        <xdr:cNvSpPr/>
      </xdr:nvSpPr>
      <xdr:spPr>
        <a:xfrm>
          <a:off x="494612" y="5628165"/>
          <a:ext cx="1838325" cy="41272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745037</xdr:colOff>
      <xdr:row>30</xdr:row>
      <xdr:rowOff>147178</xdr:rowOff>
    </xdr:from>
    <xdr:to>
      <xdr:col>0</xdr:col>
      <xdr:colOff>1945187</xdr:colOff>
      <xdr:row>33</xdr:row>
      <xdr:rowOff>9011</xdr:rowOff>
    </xdr:to>
    <xdr:sp macro="" textlink="">
      <xdr:nvSpPr>
        <xdr:cNvPr id="41" name="Rectangle: Rounded Corners 40">
          <a:hlinkClick xmlns:r="http://schemas.openxmlformats.org/officeDocument/2006/relationships" r:id="rId4"/>
          <a:extLst>
            <a:ext uri="{FF2B5EF4-FFF2-40B4-BE49-F238E27FC236}">
              <a16:creationId xmlns:a16="http://schemas.microsoft.com/office/drawing/2014/main" id="{1A729261-63E1-4ECE-ADF3-3BD0BB7CF244}"/>
            </a:ext>
          </a:extLst>
        </xdr:cNvPr>
        <xdr:cNvSpPr/>
      </xdr:nvSpPr>
      <xdr:spPr>
        <a:xfrm>
          <a:off x="745037" y="6243178"/>
          <a:ext cx="1200150" cy="42063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735513</xdr:colOff>
      <xdr:row>34</xdr:row>
      <xdr:rowOff>22461</xdr:rowOff>
    </xdr:from>
    <xdr:to>
      <xdr:col>0</xdr:col>
      <xdr:colOff>1935664</xdr:colOff>
      <xdr:row>36</xdr:row>
      <xdr:rowOff>95353</xdr:rowOff>
    </xdr:to>
    <xdr:sp macro="" textlink="">
      <xdr:nvSpPr>
        <xdr:cNvPr id="42" name="Rectangle: Rounded Corners 41">
          <a:hlinkClick xmlns:r="http://schemas.openxmlformats.org/officeDocument/2006/relationships" r:id="rId5"/>
          <a:extLst>
            <a:ext uri="{FF2B5EF4-FFF2-40B4-BE49-F238E27FC236}">
              <a16:creationId xmlns:a16="http://schemas.microsoft.com/office/drawing/2014/main" id="{D1FF77C6-5A0A-4FE0-88B8-D2FB608D5361}"/>
            </a:ext>
          </a:extLst>
        </xdr:cNvPr>
        <xdr:cNvSpPr/>
      </xdr:nvSpPr>
      <xdr:spPr>
        <a:xfrm>
          <a:off x="735513" y="6863528"/>
          <a:ext cx="1200151" cy="4454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747060</xdr:colOff>
      <xdr:row>41</xdr:row>
      <xdr:rowOff>142149</xdr:rowOff>
    </xdr:from>
    <xdr:to>
      <xdr:col>0</xdr:col>
      <xdr:colOff>1966260</xdr:colOff>
      <xdr:row>44</xdr:row>
      <xdr:rowOff>143502</xdr:rowOff>
    </xdr:to>
    <xdr:sp macro="" textlink="">
      <xdr:nvSpPr>
        <xdr:cNvPr id="43" name="Rectangle: Rounded Corners 42">
          <a:hlinkClick xmlns:r="http://schemas.openxmlformats.org/officeDocument/2006/relationships" r:id="rId6"/>
          <a:extLst>
            <a:ext uri="{FF2B5EF4-FFF2-40B4-BE49-F238E27FC236}">
              <a16:creationId xmlns:a16="http://schemas.microsoft.com/office/drawing/2014/main" id="{7D6E7B08-852E-4BC7-8F9C-1ACDD9996B17}"/>
            </a:ext>
          </a:extLst>
        </xdr:cNvPr>
        <xdr:cNvSpPr/>
      </xdr:nvSpPr>
      <xdr:spPr>
        <a:xfrm>
          <a:off x="747060" y="8287082"/>
          <a:ext cx="1219200" cy="56015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743385</xdr:colOff>
      <xdr:row>37</xdr:row>
      <xdr:rowOff>122939</xdr:rowOff>
    </xdr:from>
    <xdr:to>
      <xdr:col>0</xdr:col>
      <xdr:colOff>1943536</xdr:colOff>
      <xdr:row>40</xdr:row>
      <xdr:rowOff>13766</xdr:rowOff>
    </xdr:to>
    <xdr:sp macro="" textlink="">
      <xdr:nvSpPr>
        <xdr:cNvPr id="44" name="Rectangle: Rounded Corners 43">
          <a:hlinkClick xmlns:r="http://schemas.openxmlformats.org/officeDocument/2006/relationships" r:id="rId7"/>
          <a:extLst>
            <a:ext uri="{FF2B5EF4-FFF2-40B4-BE49-F238E27FC236}">
              <a16:creationId xmlns:a16="http://schemas.microsoft.com/office/drawing/2014/main" id="{50AE3EBC-ABB3-4727-9F8C-71B8957ED9AD}"/>
            </a:ext>
          </a:extLst>
        </xdr:cNvPr>
        <xdr:cNvSpPr/>
      </xdr:nvSpPr>
      <xdr:spPr>
        <a:xfrm>
          <a:off x="743385" y="7522806"/>
          <a:ext cx="1200151" cy="44962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339115</xdr:colOff>
      <xdr:row>23</xdr:row>
      <xdr:rowOff>151686</xdr:rowOff>
    </xdr:from>
    <xdr:to>
      <xdr:col>0</xdr:col>
      <xdr:colOff>2588261</xdr:colOff>
      <xdr:row>24</xdr:row>
      <xdr:rowOff>156633</xdr:rowOff>
    </xdr:to>
    <xdr:sp macro="" textlink="">
      <xdr:nvSpPr>
        <xdr:cNvPr id="45" name="Rectangle: Rounded Corners 44">
          <a:hlinkClick xmlns:r="http://schemas.openxmlformats.org/officeDocument/2006/relationships" r:id="rId8"/>
          <a:extLst>
            <a:ext uri="{FF2B5EF4-FFF2-40B4-BE49-F238E27FC236}">
              <a16:creationId xmlns:a16="http://schemas.microsoft.com/office/drawing/2014/main" id="{CE1C0CC9-7EB1-4714-941E-3CEF5BD63F35}"/>
            </a:ext>
          </a:extLst>
        </xdr:cNvPr>
        <xdr:cNvSpPr/>
      </xdr:nvSpPr>
      <xdr:spPr>
        <a:xfrm>
          <a:off x="339115" y="4435819"/>
          <a:ext cx="2249146" cy="360547"/>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2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339115</xdr:colOff>
      <xdr:row>25</xdr:row>
      <xdr:rowOff>103243</xdr:rowOff>
    </xdr:from>
    <xdr:to>
      <xdr:col>0</xdr:col>
      <xdr:colOff>2588261</xdr:colOff>
      <xdr:row>26</xdr:row>
      <xdr:rowOff>277523</xdr:rowOff>
    </xdr:to>
    <xdr:sp macro="" textlink="">
      <xdr:nvSpPr>
        <xdr:cNvPr id="46" name="Rectangle: Rounded Corners 45">
          <a:hlinkClick xmlns:r="http://schemas.openxmlformats.org/officeDocument/2006/relationships" r:id="rId9"/>
          <a:extLst>
            <a:ext uri="{FF2B5EF4-FFF2-40B4-BE49-F238E27FC236}">
              <a16:creationId xmlns:a16="http://schemas.microsoft.com/office/drawing/2014/main" id="{164DBF44-9893-43DB-9015-37A2EA63A4F5}"/>
            </a:ext>
          </a:extLst>
        </xdr:cNvPr>
        <xdr:cNvSpPr/>
      </xdr:nvSpPr>
      <xdr:spPr>
        <a:xfrm>
          <a:off x="339115" y="4929243"/>
          <a:ext cx="2249146" cy="36054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3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6</xdr:row>
      <xdr:rowOff>28598</xdr:rowOff>
    </xdr:to>
    <xdr:sp macro="" textlink="">
      <xdr:nvSpPr>
        <xdr:cNvPr id="2" name="Rectangle 1">
          <a:extLst>
            <a:ext uri="{FF2B5EF4-FFF2-40B4-BE49-F238E27FC236}">
              <a16:creationId xmlns:a16="http://schemas.microsoft.com/office/drawing/2014/main" id="{9FAC9339-9BD3-46A3-B4F1-59C9C58B7704}"/>
            </a:ext>
          </a:extLst>
        </xdr:cNvPr>
        <xdr:cNvSpPr/>
      </xdr:nvSpPr>
      <xdr:spPr>
        <a:xfrm>
          <a:off x="0" y="184557"/>
          <a:ext cx="1800225" cy="94132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6</xdr:row>
      <xdr:rowOff>32956</xdr:rowOff>
    </xdr:to>
    <xdr:sp macro="" textlink="">
      <xdr:nvSpPr>
        <xdr:cNvPr id="3" name="Flowchart: Delay 2">
          <a:extLst>
            <a:ext uri="{FF2B5EF4-FFF2-40B4-BE49-F238E27FC236}">
              <a16:creationId xmlns:a16="http://schemas.microsoft.com/office/drawing/2014/main" id="{D3977192-6D6A-460D-8635-2C74AA07C8B0}"/>
            </a:ext>
          </a:extLst>
        </xdr:cNvPr>
        <xdr:cNvSpPr/>
      </xdr:nvSpPr>
      <xdr:spPr>
        <a:xfrm>
          <a:off x="1333500" y="182880"/>
          <a:ext cx="847725" cy="947356"/>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77313</xdr:rowOff>
    </xdr:to>
    <xdr:pic>
      <xdr:nvPicPr>
        <xdr:cNvPr id="4" name="Picture 3">
          <a:extLst>
            <a:ext uri="{FF2B5EF4-FFF2-40B4-BE49-F238E27FC236}">
              <a16:creationId xmlns:a16="http://schemas.microsoft.com/office/drawing/2014/main" id="{285D5FB4-E248-4519-AFC8-7A62AA69E537}"/>
            </a:ext>
          </a:extLst>
        </xdr:cNvPr>
        <xdr:cNvPicPr>
          <a:picLocks noChangeAspect="1"/>
        </xdr:cNvPicPr>
      </xdr:nvPicPr>
      <xdr:blipFill>
        <a:blip xmlns:r="http://schemas.openxmlformats.org/officeDocument/2006/relationships" r:embed="rId1"/>
        <a:stretch>
          <a:fillRect/>
        </a:stretch>
      </xdr:blipFill>
      <xdr:spPr>
        <a:xfrm>
          <a:off x="308611" y="213894"/>
          <a:ext cx="1390649" cy="820153"/>
        </a:xfrm>
        <a:prstGeom prst="rect">
          <a:avLst/>
        </a:prstGeom>
      </xdr:spPr>
    </xdr:pic>
    <xdr:clientData/>
  </xdr:twoCellAnchor>
  <xdr:oneCellAnchor>
    <xdr:from>
      <xdr:col>0</xdr:col>
      <xdr:colOff>66675</xdr:colOff>
      <xdr:row>6</xdr:row>
      <xdr:rowOff>152566</xdr:rowOff>
    </xdr:from>
    <xdr:ext cx="2609850" cy="630942"/>
    <xdr:sp macro="" textlink="">
      <xdr:nvSpPr>
        <xdr:cNvPr id="5" name="TextBox 4">
          <a:extLst>
            <a:ext uri="{FF2B5EF4-FFF2-40B4-BE49-F238E27FC236}">
              <a16:creationId xmlns:a16="http://schemas.microsoft.com/office/drawing/2014/main" id="{54136787-F6EE-4F1D-BDF5-855BFEB675B9}"/>
            </a:ext>
          </a:extLst>
        </xdr:cNvPr>
        <xdr:cNvSpPr txBox="1"/>
      </xdr:nvSpPr>
      <xdr:spPr>
        <a:xfrm>
          <a:off x="66675" y="1249846"/>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38101</xdr:colOff>
      <xdr:row>10</xdr:row>
      <xdr:rowOff>35590</xdr:rowOff>
    </xdr:from>
    <xdr:ext cx="2686050" cy="361637"/>
    <xdr:sp macro="" textlink="">
      <xdr:nvSpPr>
        <xdr:cNvPr id="6" name="TextBox 5">
          <a:extLst>
            <a:ext uri="{FF2B5EF4-FFF2-40B4-BE49-F238E27FC236}">
              <a16:creationId xmlns:a16="http://schemas.microsoft.com/office/drawing/2014/main" id="{7D4BDA3E-0A77-4C42-ABBF-16245F56CA71}"/>
            </a:ext>
          </a:extLst>
        </xdr:cNvPr>
        <xdr:cNvSpPr txBox="1"/>
      </xdr:nvSpPr>
      <xdr:spPr>
        <a:xfrm>
          <a:off x="38101" y="1864390"/>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284254</xdr:colOff>
      <xdr:row>13</xdr:row>
      <xdr:rowOff>5513</xdr:rowOff>
    </xdr:from>
    <xdr:ext cx="2212903" cy="593368"/>
    <xdr:sp macro="" textlink="">
      <xdr:nvSpPr>
        <xdr:cNvPr id="7" name="TextBox 6">
          <a:extLst>
            <a:ext uri="{FF2B5EF4-FFF2-40B4-BE49-F238E27FC236}">
              <a16:creationId xmlns:a16="http://schemas.microsoft.com/office/drawing/2014/main" id="{87F6FC14-074E-4260-A2CD-7EAD870D9148}"/>
            </a:ext>
          </a:extLst>
        </xdr:cNvPr>
        <xdr:cNvSpPr txBox="1"/>
      </xdr:nvSpPr>
      <xdr:spPr>
        <a:xfrm>
          <a:off x="284254" y="2382953"/>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619125</xdr:colOff>
      <xdr:row>17</xdr:row>
      <xdr:rowOff>12628</xdr:rowOff>
    </xdr:from>
    <xdr:ext cx="1609725" cy="438582"/>
    <xdr:sp macro="" textlink="">
      <xdr:nvSpPr>
        <xdr:cNvPr id="8" name="TextBox 7">
          <a:extLst>
            <a:ext uri="{FF2B5EF4-FFF2-40B4-BE49-F238E27FC236}">
              <a16:creationId xmlns:a16="http://schemas.microsoft.com/office/drawing/2014/main" id="{F17AFC7B-9CF1-42F8-AC6B-0F263BC313D9}"/>
            </a:ext>
          </a:extLst>
        </xdr:cNvPr>
        <xdr:cNvSpPr txBox="1"/>
      </xdr:nvSpPr>
      <xdr:spPr>
        <a:xfrm>
          <a:off x="619125" y="3121588"/>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III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790575</xdr:colOff>
      <xdr:row>20</xdr:row>
      <xdr:rowOff>112008</xdr:rowOff>
    </xdr:from>
    <xdr:to>
      <xdr:col>0</xdr:col>
      <xdr:colOff>2009775</xdr:colOff>
      <xdr:row>23</xdr:row>
      <xdr:rowOff>27972</xdr:rowOff>
    </xdr:to>
    <xdr:sp macro="" textlink="">
      <xdr:nvSpPr>
        <xdr:cNvPr id="9" name="Rectangle: Rounded Corners 8">
          <a:hlinkClick xmlns:r="http://schemas.openxmlformats.org/officeDocument/2006/relationships" r:id="rId2"/>
          <a:extLst>
            <a:ext uri="{FF2B5EF4-FFF2-40B4-BE49-F238E27FC236}">
              <a16:creationId xmlns:a16="http://schemas.microsoft.com/office/drawing/2014/main" id="{A2215F53-C6BA-43F2-90B5-45538D647FF3}"/>
            </a:ext>
          </a:extLst>
        </xdr:cNvPr>
        <xdr:cNvSpPr/>
      </xdr:nvSpPr>
      <xdr:spPr>
        <a:xfrm>
          <a:off x="790575" y="3769608"/>
          <a:ext cx="1219200" cy="46460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ln>
                <a:solidFill>
                  <a:srgbClr val="7030A0"/>
                </a:solidFill>
              </a:ln>
              <a:solidFill>
                <a:schemeClr val="bg1"/>
              </a:solidFill>
              <a:latin typeface="Poppins" panose="00000500000000000000" pitchFamily="2" charset="0"/>
              <a:cs typeface="Poppins" panose="00000500000000000000" pitchFamily="2" charset="0"/>
            </a:rPr>
            <a:t>Cokas 1</a:t>
          </a:r>
          <a:endParaRPr lang="en-ID" sz="1800" b="1">
            <a:ln>
              <a:solidFill>
                <a:srgbClr val="7030A0"/>
              </a:solidFill>
            </a:ln>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494612</xdr:colOff>
      <xdr:row>30</xdr:row>
      <xdr:rowOff>138378</xdr:rowOff>
    </xdr:from>
    <xdr:to>
      <xdr:col>0</xdr:col>
      <xdr:colOff>2332937</xdr:colOff>
      <xdr:row>33</xdr:row>
      <xdr:rowOff>2460</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76917AF2-EC8D-4439-B909-855D66BE67D7}"/>
            </a:ext>
          </a:extLst>
        </xdr:cNvPr>
        <xdr:cNvSpPr/>
      </xdr:nvSpPr>
      <xdr:spPr>
        <a:xfrm>
          <a:off x="494612" y="5624778"/>
          <a:ext cx="1838325" cy="41272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745037</xdr:colOff>
      <xdr:row>34</xdr:row>
      <xdr:rowOff>21871</xdr:rowOff>
    </xdr:from>
    <xdr:to>
      <xdr:col>0</xdr:col>
      <xdr:colOff>1945187</xdr:colOff>
      <xdr:row>36</xdr:row>
      <xdr:rowOff>76744</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AA6527A6-280A-4B3B-9E5A-4F9B8D2F48A6}"/>
            </a:ext>
          </a:extLst>
        </xdr:cNvPr>
        <xdr:cNvSpPr/>
      </xdr:nvSpPr>
      <xdr:spPr>
        <a:xfrm>
          <a:off x="745037" y="6239791"/>
          <a:ext cx="1200150" cy="42063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735513</xdr:colOff>
      <xdr:row>37</xdr:row>
      <xdr:rowOff>93581</xdr:rowOff>
    </xdr:from>
    <xdr:to>
      <xdr:col>0</xdr:col>
      <xdr:colOff>1935664</xdr:colOff>
      <xdr:row>39</xdr:row>
      <xdr:rowOff>173246</xdr:rowOff>
    </xdr:to>
    <xdr:sp macro="" textlink="">
      <xdr:nvSpPr>
        <xdr:cNvPr id="12" name="Rectangle: Rounded Corners 11">
          <a:hlinkClick xmlns:r="http://schemas.openxmlformats.org/officeDocument/2006/relationships" r:id="rId5"/>
          <a:extLst>
            <a:ext uri="{FF2B5EF4-FFF2-40B4-BE49-F238E27FC236}">
              <a16:creationId xmlns:a16="http://schemas.microsoft.com/office/drawing/2014/main" id="{5809CFAA-EC74-47A7-922B-7B9E4E322C7F}"/>
            </a:ext>
          </a:extLst>
        </xdr:cNvPr>
        <xdr:cNvSpPr/>
      </xdr:nvSpPr>
      <xdr:spPr>
        <a:xfrm>
          <a:off x="735513" y="6860141"/>
          <a:ext cx="1200151" cy="4454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IV</a:t>
          </a:r>
        </a:p>
      </xdr:txBody>
    </xdr:sp>
    <xdr:clientData/>
  </xdr:twoCellAnchor>
  <xdr:twoCellAnchor>
    <xdr:from>
      <xdr:col>0</xdr:col>
      <xdr:colOff>747060</xdr:colOff>
      <xdr:row>45</xdr:row>
      <xdr:rowOff>54095</xdr:rowOff>
    </xdr:from>
    <xdr:to>
      <xdr:col>0</xdr:col>
      <xdr:colOff>1966260</xdr:colOff>
      <xdr:row>48</xdr:row>
      <xdr:rowOff>65608</xdr:rowOff>
    </xdr:to>
    <xdr:sp macro="" textlink="">
      <xdr:nvSpPr>
        <xdr:cNvPr id="13" name="Rectangle: Rounded Corners 12">
          <a:hlinkClick xmlns:r="http://schemas.openxmlformats.org/officeDocument/2006/relationships" r:id="rId6"/>
          <a:extLst>
            <a:ext uri="{FF2B5EF4-FFF2-40B4-BE49-F238E27FC236}">
              <a16:creationId xmlns:a16="http://schemas.microsoft.com/office/drawing/2014/main" id="{E968566A-C4CB-4DE7-8033-6D65452D912D}"/>
            </a:ext>
          </a:extLst>
        </xdr:cNvPr>
        <xdr:cNvSpPr/>
      </xdr:nvSpPr>
      <xdr:spPr>
        <a:xfrm>
          <a:off x="747060" y="8283695"/>
          <a:ext cx="1219200" cy="56015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743385</xdr:colOff>
      <xdr:row>41</xdr:row>
      <xdr:rowOff>21339</xdr:rowOff>
    </xdr:from>
    <xdr:to>
      <xdr:col>0</xdr:col>
      <xdr:colOff>1943536</xdr:colOff>
      <xdr:row>43</xdr:row>
      <xdr:rowOff>105206</xdr:rowOff>
    </xdr:to>
    <xdr:sp macro="" textlink="">
      <xdr:nvSpPr>
        <xdr:cNvPr id="14" name="Rectangle: Rounded Corners 13">
          <a:hlinkClick xmlns:r="http://schemas.openxmlformats.org/officeDocument/2006/relationships" r:id="rId7"/>
          <a:extLst>
            <a:ext uri="{FF2B5EF4-FFF2-40B4-BE49-F238E27FC236}">
              <a16:creationId xmlns:a16="http://schemas.microsoft.com/office/drawing/2014/main" id="{38CE03AD-F09D-4FAA-BFC3-5C3A112680E3}"/>
            </a:ext>
          </a:extLst>
        </xdr:cNvPr>
        <xdr:cNvSpPr/>
      </xdr:nvSpPr>
      <xdr:spPr>
        <a:xfrm>
          <a:off x="743385" y="7519419"/>
          <a:ext cx="1200151" cy="44962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339115</xdr:colOff>
      <xdr:row>24</xdr:row>
      <xdr:rowOff>43312</xdr:rowOff>
    </xdr:from>
    <xdr:to>
      <xdr:col>0</xdr:col>
      <xdr:colOff>2588261</xdr:colOff>
      <xdr:row>26</xdr:row>
      <xdr:rowOff>38099</xdr:rowOff>
    </xdr:to>
    <xdr:sp macro="" textlink="">
      <xdr:nvSpPr>
        <xdr:cNvPr id="15" name="Rectangle: Rounded Corners 14">
          <a:hlinkClick xmlns:r="http://schemas.openxmlformats.org/officeDocument/2006/relationships" r:id="rId8"/>
          <a:extLst>
            <a:ext uri="{FF2B5EF4-FFF2-40B4-BE49-F238E27FC236}">
              <a16:creationId xmlns:a16="http://schemas.microsoft.com/office/drawing/2014/main" id="{7DCD9F1E-AAB2-4FB8-9FC2-40488357EF6D}"/>
            </a:ext>
          </a:extLst>
        </xdr:cNvPr>
        <xdr:cNvSpPr/>
      </xdr:nvSpPr>
      <xdr:spPr>
        <a:xfrm>
          <a:off x="339115" y="4432432"/>
          <a:ext cx="2249146" cy="36054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2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339115</xdr:colOff>
      <xdr:row>26</xdr:row>
      <xdr:rowOff>170976</xdr:rowOff>
    </xdr:from>
    <xdr:to>
      <xdr:col>0</xdr:col>
      <xdr:colOff>2588261</xdr:colOff>
      <xdr:row>28</xdr:row>
      <xdr:rowOff>165763</xdr:rowOff>
    </xdr:to>
    <xdr:sp macro="" textlink="">
      <xdr:nvSpPr>
        <xdr:cNvPr id="16" name="Rectangle: Rounded Corners 15">
          <a:hlinkClick xmlns:r="http://schemas.openxmlformats.org/officeDocument/2006/relationships" r:id="rId9"/>
          <a:extLst>
            <a:ext uri="{FF2B5EF4-FFF2-40B4-BE49-F238E27FC236}">
              <a16:creationId xmlns:a16="http://schemas.microsoft.com/office/drawing/2014/main" id="{139D6F98-6D3A-4937-BE8F-FDF886C5CEEB}"/>
            </a:ext>
          </a:extLst>
        </xdr:cNvPr>
        <xdr:cNvSpPr/>
      </xdr:nvSpPr>
      <xdr:spPr>
        <a:xfrm>
          <a:off x="339115" y="4925856"/>
          <a:ext cx="2249146" cy="360547"/>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3 </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3FC1F087-1666-410E-BF19-75DAF8E7C94A}"/>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F94D68C7-7273-4551-8F10-50FA9A914D3D}"/>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7B2CAB00-6D8E-4F54-9D46-5E99855BD299}"/>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13</xdr:col>
      <xdr:colOff>0</xdr:colOff>
      <xdr:row>16</xdr:row>
      <xdr:rowOff>119136</xdr:rowOff>
    </xdr:from>
    <xdr:ext cx="3200400" cy="630942"/>
    <xdr:sp macro="" textlink="">
      <xdr:nvSpPr>
        <xdr:cNvPr id="5" name="TextBox 4">
          <a:extLst>
            <a:ext uri="{FF2B5EF4-FFF2-40B4-BE49-F238E27FC236}">
              <a16:creationId xmlns:a16="http://schemas.microsoft.com/office/drawing/2014/main" id="{5511CAD9-8F7F-4994-9101-097CC2016054}"/>
            </a:ext>
          </a:extLst>
        </xdr:cNvPr>
        <xdr:cNvSpPr txBox="1"/>
      </xdr:nvSpPr>
      <xdr:spPr>
        <a:xfrm>
          <a:off x="7924800" y="304521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 </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IV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7</xdr:col>
      <xdr:colOff>496855</xdr:colOff>
      <xdr:row>21</xdr:row>
      <xdr:rowOff>85725</xdr:rowOff>
    </xdr:from>
    <xdr:to>
      <xdr:col>11</xdr:col>
      <xdr:colOff>392935</xdr:colOff>
      <xdr:row>23</xdr:row>
      <xdr:rowOff>85725</xdr:rowOff>
    </xdr:to>
    <xdr:sp macro="" textlink="">
      <xdr:nvSpPr>
        <xdr:cNvPr id="6" name="Rectangle: Rounded Corners 5">
          <a:hlinkClick xmlns:r="http://schemas.openxmlformats.org/officeDocument/2006/relationships" r:id="rId1"/>
          <a:extLst>
            <a:ext uri="{FF2B5EF4-FFF2-40B4-BE49-F238E27FC236}">
              <a16:creationId xmlns:a16="http://schemas.microsoft.com/office/drawing/2014/main" id="{A7464C0A-A73D-4550-9526-32D9F26B93E2}"/>
            </a:ext>
          </a:extLst>
        </xdr:cNvPr>
        <xdr:cNvSpPr/>
      </xdr:nvSpPr>
      <xdr:spPr>
        <a:xfrm>
          <a:off x="4732679" y="3850901"/>
          <a:ext cx="2316550" cy="35858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Depresiasi</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12</xdr:col>
      <xdr:colOff>7960</xdr:colOff>
      <xdr:row>21</xdr:row>
      <xdr:rowOff>85725</xdr:rowOff>
    </xdr:from>
    <xdr:to>
      <xdr:col>17</xdr:col>
      <xdr:colOff>117469</xdr:colOff>
      <xdr:row>23</xdr:row>
      <xdr:rowOff>85725</xdr:rowOff>
    </xdr:to>
    <xdr:sp macro="" textlink="">
      <xdr:nvSpPr>
        <xdr:cNvPr id="7" name="Rectangle: Rounded Corners 6">
          <a:hlinkClick xmlns:r="http://schemas.openxmlformats.org/officeDocument/2006/relationships" r:id="rId2"/>
          <a:extLst>
            <a:ext uri="{FF2B5EF4-FFF2-40B4-BE49-F238E27FC236}">
              <a16:creationId xmlns:a16="http://schemas.microsoft.com/office/drawing/2014/main" id="{703CA28A-FDC4-41F9-BEE5-EECFA909CFFD}"/>
            </a:ext>
          </a:extLst>
        </xdr:cNvPr>
        <xdr:cNvSpPr/>
      </xdr:nvSpPr>
      <xdr:spPr>
        <a:xfrm>
          <a:off x="7269372" y="3850901"/>
          <a:ext cx="3135097" cy="35858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Pembelian</a:t>
          </a:r>
          <a:r>
            <a:rPr lang="en-ID" sz="1800" b="1" baseline="0">
              <a:solidFill>
                <a:schemeClr val="tx1"/>
              </a:solidFill>
              <a:latin typeface="Poppins" panose="00000500000000000000" pitchFamily="2" charset="0"/>
              <a:cs typeface="Poppins" panose="00000500000000000000" pitchFamily="2" charset="0"/>
            </a:rPr>
            <a:t> Tunai</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0</xdr:colOff>
      <xdr:row>0</xdr:row>
      <xdr:rowOff>171450</xdr:rowOff>
    </xdr:from>
    <xdr:to>
      <xdr:col>3</xdr:col>
      <xdr:colOff>352425</xdr:colOff>
      <xdr:row>9</xdr:row>
      <xdr:rowOff>28575</xdr:rowOff>
    </xdr:to>
    <xdr:sp macro="" textlink="">
      <xdr:nvSpPr>
        <xdr:cNvPr id="8" name="Rectangle 7">
          <a:extLst>
            <a:ext uri="{FF2B5EF4-FFF2-40B4-BE49-F238E27FC236}">
              <a16:creationId xmlns:a16="http://schemas.microsoft.com/office/drawing/2014/main" id="{DA9E6738-E8E7-45C7-A7C0-89F82B3D57A9}"/>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9" name="Flowchart: Delay 8">
          <a:extLst>
            <a:ext uri="{FF2B5EF4-FFF2-40B4-BE49-F238E27FC236}">
              <a16:creationId xmlns:a16="http://schemas.microsoft.com/office/drawing/2014/main" id="{99F97B62-9BB9-4E65-9804-60973AB9E6B9}"/>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10" name="Picture 9">
          <a:extLst>
            <a:ext uri="{FF2B5EF4-FFF2-40B4-BE49-F238E27FC236}">
              <a16:creationId xmlns:a16="http://schemas.microsoft.com/office/drawing/2014/main" id="{B8DB42A6-49E0-42E6-A578-35B99FC562AB}"/>
            </a:ext>
          </a:extLst>
        </xdr:cNvPr>
        <xdr:cNvPicPr>
          <a:picLocks noChangeAspect="1"/>
        </xdr:cNvPicPr>
      </xdr:nvPicPr>
      <xdr:blipFill>
        <a:blip xmlns:r="http://schemas.openxmlformats.org/officeDocument/2006/relationships" r:embed="rId3"/>
        <a:stretch>
          <a:fillRect/>
        </a:stretch>
      </xdr:blipFill>
      <xdr:spPr>
        <a:xfrm>
          <a:off x="342900" y="192405"/>
          <a:ext cx="2611393" cy="1463039"/>
        </a:xfrm>
        <a:prstGeom prst="rect">
          <a:avLst/>
        </a:prstGeom>
      </xdr:spPr>
    </xdr:pic>
    <xdr:clientData/>
  </xdr:twoCellAnchor>
  <xdr:twoCellAnchor>
    <xdr:from>
      <xdr:col>10</xdr:col>
      <xdr:colOff>366876</xdr:colOff>
      <xdr:row>25</xdr:row>
      <xdr:rowOff>32252</xdr:rowOff>
    </xdr:from>
    <xdr:to>
      <xdr:col>13</xdr:col>
      <xdr:colOff>376399</xdr:colOff>
      <xdr:row>27</xdr:row>
      <xdr:rowOff>32252</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D3A2B880-4EA2-4072-BCBF-580A4D4C6DCF}"/>
            </a:ext>
          </a:extLst>
        </xdr:cNvPr>
        <xdr:cNvSpPr/>
      </xdr:nvSpPr>
      <xdr:spPr>
        <a:xfrm>
          <a:off x="6410324" y="4630528"/>
          <a:ext cx="1822558"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Latihan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161366</xdr:colOff>
      <xdr:row>34</xdr:row>
      <xdr:rowOff>110854</xdr:rowOff>
    </xdr:from>
    <xdr:to>
      <xdr:col>13</xdr:col>
      <xdr:colOff>142316</xdr:colOff>
      <xdr:row>37</xdr:row>
      <xdr:rowOff>17285</xdr:rowOff>
    </xdr:to>
    <xdr:sp macro="" textlink="">
      <xdr:nvSpPr>
        <xdr:cNvPr id="12" name="Rectangle: Rounded Corners 11">
          <a:hlinkClick xmlns:r="http://schemas.openxmlformats.org/officeDocument/2006/relationships" r:id="rId5"/>
          <a:extLst>
            <a:ext uri="{FF2B5EF4-FFF2-40B4-BE49-F238E27FC236}">
              <a16:creationId xmlns:a16="http://schemas.microsoft.com/office/drawing/2014/main" id="{2822C05F-B7BF-4DCC-9995-9A0ADAC2B771}"/>
            </a:ext>
          </a:extLst>
        </xdr:cNvPr>
        <xdr:cNvSpPr/>
      </xdr:nvSpPr>
      <xdr:spPr>
        <a:xfrm>
          <a:off x="6925787" y="6474222"/>
          <a:ext cx="1210845" cy="46790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13</xdr:col>
      <xdr:colOff>351865</xdr:colOff>
      <xdr:row>34</xdr:row>
      <xdr:rowOff>126542</xdr:rowOff>
    </xdr:from>
    <xdr:to>
      <xdr:col>15</xdr:col>
      <xdr:colOff>332815</xdr:colOff>
      <xdr:row>36</xdr:row>
      <xdr:rowOff>183692</xdr:rowOff>
    </xdr:to>
    <xdr:sp macro="" textlink="">
      <xdr:nvSpPr>
        <xdr:cNvPr id="13" name="Rectangle: Rounded Corners 12">
          <a:hlinkClick xmlns:r="http://schemas.openxmlformats.org/officeDocument/2006/relationships" r:id="rId6"/>
          <a:extLst>
            <a:ext uri="{FF2B5EF4-FFF2-40B4-BE49-F238E27FC236}">
              <a16:creationId xmlns:a16="http://schemas.microsoft.com/office/drawing/2014/main" id="{E47CD127-8648-40D1-8358-6D3A72E6E7F4}"/>
            </a:ext>
          </a:extLst>
        </xdr:cNvPr>
        <xdr:cNvSpPr/>
      </xdr:nvSpPr>
      <xdr:spPr>
        <a:xfrm>
          <a:off x="8346181" y="6489910"/>
          <a:ext cx="1210845" cy="43146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twoCellAnchor>
    <xdr:from>
      <xdr:col>18</xdr:col>
      <xdr:colOff>28576</xdr:colOff>
      <xdr:row>34</xdr:row>
      <xdr:rowOff>117017</xdr:rowOff>
    </xdr:from>
    <xdr:to>
      <xdr:col>20</xdr:col>
      <xdr:colOff>28577</xdr:colOff>
      <xdr:row>36</xdr:row>
      <xdr:rowOff>183692</xdr:rowOff>
    </xdr:to>
    <xdr:sp macro="" textlink="">
      <xdr:nvSpPr>
        <xdr:cNvPr id="14" name="Rectangle: Rounded Corners 13">
          <a:hlinkClick xmlns:r="http://schemas.openxmlformats.org/officeDocument/2006/relationships" r:id="rId7"/>
          <a:extLst>
            <a:ext uri="{FF2B5EF4-FFF2-40B4-BE49-F238E27FC236}">
              <a16:creationId xmlns:a16="http://schemas.microsoft.com/office/drawing/2014/main" id="{E79D083C-02FE-40AE-9967-21BFCCE5FF42}"/>
            </a:ext>
          </a:extLst>
        </xdr:cNvPr>
        <xdr:cNvSpPr/>
      </xdr:nvSpPr>
      <xdr:spPr>
        <a:xfrm>
          <a:off x="11097629" y="6480385"/>
          <a:ext cx="1229895" cy="440991"/>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tx1"/>
              </a:solidFill>
              <a:latin typeface="Poppins" panose="00000500000000000000" pitchFamily="2" charset="0"/>
              <a:cs typeface="Poppins" panose="00000500000000000000" pitchFamily="2" charset="0"/>
            </a:rPr>
            <a:t>List</a:t>
          </a:r>
          <a:r>
            <a:rPr lang="en-ID" sz="1400" b="1" baseline="0">
              <a:solidFill>
                <a:schemeClr val="tx1"/>
              </a:solidFill>
              <a:latin typeface="Poppins" panose="00000500000000000000" pitchFamily="2" charset="0"/>
              <a:cs typeface="Poppins" panose="00000500000000000000" pitchFamily="2" charset="0"/>
            </a:rPr>
            <a:t> Cokas</a:t>
          </a:r>
          <a:endParaRPr lang="en-ID" sz="1400" b="1">
            <a:solidFill>
              <a:schemeClr val="tx1"/>
            </a:solidFill>
            <a:latin typeface="Algerian" panose="04020705040A02060702" pitchFamily="82" charset="0"/>
            <a:cs typeface="Poppins" panose="00000500000000000000" pitchFamily="2" charset="0"/>
          </a:endParaRPr>
        </a:p>
      </xdr:txBody>
    </xdr:sp>
    <xdr:clientData/>
  </xdr:twoCellAnchor>
  <xdr:oneCellAnchor>
    <xdr:from>
      <xdr:col>12</xdr:col>
      <xdr:colOff>600075</xdr:colOff>
      <xdr:row>30</xdr:row>
      <xdr:rowOff>132498</xdr:rowOff>
    </xdr:from>
    <xdr:ext cx="3200400" cy="630942"/>
    <xdr:sp macro="" textlink="">
      <xdr:nvSpPr>
        <xdr:cNvPr id="15" name="TextBox 14">
          <a:extLst>
            <a:ext uri="{FF2B5EF4-FFF2-40B4-BE49-F238E27FC236}">
              <a16:creationId xmlns:a16="http://schemas.microsoft.com/office/drawing/2014/main" id="{303A6D87-8FD8-40E9-AE36-961E2B419EA4}"/>
            </a:ext>
          </a:extLst>
        </xdr:cNvPr>
        <xdr:cNvSpPr txBox="1"/>
      </xdr:nvSpPr>
      <xdr:spPr>
        <a:xfrm>
          <a:off x="7979443" y="5747235"/>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15</xdr:col>
      <xdr:colOff>493059</xdr:colOff>
      <xdr:row>34</xdr:row>
      <xdr:rowOff>114216</xdr:rowOff>
    </xdr:from>
    <xdr:to>
      <xdr:col>17</xdr:col>
      <xdr:colOff>474010</xdr:colOff>
      <xdr:row>36</xdr:row>
      <xdr:rowOff>171366</xdr:rowOff>
    </xdr:to>
    <xdr:sp macro="" textlink="">
      <xdr:nvSpPr>
        <xdr:cNvPr id="16" name="Rectangle: Rounded Corners 15">
          <a:hlinkClick xmlns:r="http://schemas.openxmlformats.org/officeDocument/2006/relationships" r:id="rId8"/>
          <a:extLst>
            <a:ext uri="{FF2B5EF4-FFF2-40B4-BE49-F238E27FC236}">
              <a16:creationId xmlns:a16="http://schemas.microsoft.com/office/drawing/2014/main" id="{8D7186C3-E1C5-4927-A77A-F741B10E38B5}"/>
            </a:ext>
          </a:extLst>
        </xdr:cNvPr>
        <xdr:cNvSpPr/>
      </xdr:nvSpPr>
      <xdr:spPr>
        <a:xfrm>
          <a:off x="9717270" y="6477584"/>
          <a:ext cx="1210845" cy="43146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17</xdr:col>
      <xdr:colOff>341561</xdr:colOff>
      <xdr:row>21</xdr:row>
      <xdr:rowOff>92211</xdr:rowOff>
    </xdr:from>
    <xdr:to>
      <xdr:col>23</xdr:col>
      <xdr:colOff>435458</xdr:colOff>
      <xdr:row>23</xdr:row>
      <xdr:rowOff>92211</xdr:rowOff>
    </xdr:to>
    <xdr:sp macro="" textlink="">
      <xdr:nvSpPr>
        <xdr:cNvPr id="17" name="Rectangle: Rounded Corners 16">
          <a:hlinkClick xmlns:r="http://schemas.openxmlformats.org/officeDocument/2006/relationships" r:id="rId9"/>
          <a:extLst>
            <a:ext uri="{FF2B5EF4-FFF2-40B4-BE49-F238E27FC236}">
              <a16:creationId xmlns:a16="http://schemas.microsoft.com/office/drawing/2014/main" id="{59153716-7344-4B6D-AF5A-FAA393FDBEC1}"/>
            </a:ext>
          </a:extLst>
        </xdr:cNvPr>
        <xdr:cNvSpPr/>
      </xdr:nvSpPr>
      <xdr:spPr>
        <a:xfrm>
          <a:off x="10628561" y="3857387"/>
          <a:ext cx="3724603" cy="35858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Pembelian Angsuran</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14</xdr:col>
      <xdr:colOff>21881</xdr:colOff>
      <xdr:row>25</xdr:row>
      <xdr:rowOff>37600</xdr:rowOff>
    </xdr:from>
    <xdr:to>
      <xdr:col>17</xdr:col>
      <xdr:colOff>31407</xdr:colOff>
      <xdr:row>27</xdr:row>
      <xdr:rowOff>37600</xdr:rowOff>
    </xdr:to>
    <xdr:sp macro="" textlink="">
      <xdr:nvSpPr>
        <xdr:cNvPr id="18" name="Rectangle: Rounded Corners 17">
          <a:hlinkClick xmlns:r="http://schemas.openxmlformats.org/officeDocument/2006/relationships" r:id="rId10"/>
          <a:extLst>
            <a:ext uri="{FF2B5EF4-FFF2-40B4-BE49-F238E27FC236}">
              <a16:creationId xmlns:a16="http://schemas.microsoft.com/office/drawing/2014/main" id="{54D78216-C9E6-4EEE-AEDF-218EBAA1CA3C}"/>
            </a:ext>
          </a:extLst>
        </xdr:cNvPr>
        <xdr:cNvSpPr/>
      </xdr:nvSpPr>
      <xdr:spPr>
        <a:xfrm>
          <a:off x="8482709" y="4635876"/>
          <a:ext cx="1822560"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Latihan 2</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17</xdr:col>
      <xdr:colOff>262759</xdr:colOff>
      <xdr:row>25</xdr:row>
      <xdr:rowOff>39414</xdr:rowOff>
    </xdr:from>
    <xdr:to>
      <xdr:col>20</xdr:col>
      <xdr:colOff>272284</xdr:colOff>
      <xdr:row>27</xdr:row>
      <xdr:rowOff>39414</xdr:rowOff>
    </xdr:to>
    <xdr:sp macro="" textlink="">
      <xdr:nvSpPr>
        <xdr:cNvPr id="21" name="Rectangle: Rounded Corners 20">
          <a:hlinkClick xmlns:r="http://schemas.openxmlformats.org/officeDocument/2006/relationships" r:id="rId11"/>
          <a:extLst>
            <a:ext uri="{FF2B5EF4-FFF2-40B4-BE49-F238E27FC236}">
              <a16:creationId xmlns:a16="http://schemas.microsoft.com/office/drawing/2014/main" id="{9C0C646D-2A18-43C1-8B22-F5AB6B07DA67}"/>
            </a:ext>
          </a:extLst>
        </xdr:cNvPr>
        <xdr:cNvSpPr/>
      </xdr:nvSpPr>
      <xdr:spPr>
        <a:xfrm>
          <a:off x="10536621" y="4637690"/>
          <a:ext cx="1822560"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Dashboard</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6</xdr:row>
      <xdr:rowOff>5238</xdr:rowOff>
    </xdr:to>
    <xdr:sp macro="" textlink="">
      <xdr:nvSpPr>
        <xdr:cNvPr id="2" name="Rectangle 1">
          <a:extLst>
            <a:ext uri="{FF2B5EF4-FFF2-40B4-BE49-F238E27FC236}">
              <a16:creationId xmlns:a16="http://schemas.microsoft.com/office/drawing/2014/main" id="{3DAEF328-F30E-4A31-99C0-3859BD0E2EC6}"/>
            </a:ext>
          </a:extLst>
        </xdr:cNvPr>
        <xdr:cNvSpPr/>
      </xdr:nvSpPr>
      <xdr:spPr>
        <a:xfrm>
          <a:off x="0" y="184557"/>
          <a:ext cx="1800225" cy="91796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6</xdr:row>
      <xdr:rowOff>9596</xdr:rowOff>
    </xdr:to>
    <xdr:sp macro="" textlink="">
      <xdr:nvSpPr>
        <xdr:cNvPr id="3" name="Flowchart: Delay 2">
          <a:extLst>
            <a:ext uri="{FF2B5EF4-FFF2-40B4-BE49-F238E27FC236}">
              <a16:creationId xmlns:a16="http://schemas.microsoft.com/office/drawing/2014/main" id="{042ECA0A-C24F-400B-B905-632C1CDB4110}"/>
            </a:ext>
          </a:extLst>
        </xdr:cNvPr>
        <xdr:cNvSpPr/>
      </xdr:nvSpPr>
      <xdr:spPr>
        <a:xfrm>
          <a:off x="1333500" y="182880"/>
          <a:ext cx="847725" cy="923996"/>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30075</xdr:rowOff>
    </xdr:to>
    <xdr:pic>
      <xdr:nvPicPr>
        <xdr:cNvPr id="4" name="Picture 3">
          <a:extLst>
            <a:ext uri="{FF2B5EF4-FFF2-40B4-BE49-F238E27FC236}">
              <a16:creationId xmlns:a16="http://schemas.microsoft.com/office/drawing/2014/main" id="{4B86667C-A6EE-4584-B4C6-3F257A4F37B9}"/>
            </a:ext>
          </a:extLst>
        </xdr:cNvPr>
        <xdr:cNvPicPr>
          <a:picLocks noChangeAspect="1"/>
        </xdr:cNvPicPr>
      </xdr:nvPicPr>
      <xdr:blipFill>
        <a:blip xmlns:r="http://schemas.openxmlformats.org/officeDocument/2006/relationships" r:embed="rId1"/>
        <a:stretch>
          <a:fillRect/>
        </a:stretch>
      </xdr:blipFill>
      <xdr:spPr>
        <a:xfrm>
          <a:off x="308611" y="213894"/>
          <a:ext cx="1390649" cy="801465"/>
        </a:xfrm>
        <a:prstGeom prst="rect">
          <a:avLst/>
        </a:prstGeom>
      </xdr:spPr>
    </xdr:pic>
    <xdr:clientData/>
  </xdr:twoCellAnchor>
  <xdr:oneCellAnchor>
    <xdr:from>
      <xdr:col>0</xdr:col>
      <xdr:colOff>199579</xdr:colOff>
      <xdr:row>6</xdr:row>
      <xdr:rowOff>129206</xdr:rowOff>
    </xdr:from>
    <xdr:ext cx="2609850" cy="630942"/>
    <xdr:sp macro="" textlink="">
      <xdr:nvSpPr>
        <xdr:cNvPr id="5" name="TextBox 4">
          <a:extLst>
            <a:ext uri="{FF2B5EF4-FFF2-40B4-BE49-F238E27FC236}">
              <a16:creationId xmlns:a16="http://schemas.microsoft.com/office/drawing/2014/main" id="{381E5D61-1646-4A51-949D-8389960B0792}"/>
            </a:ext>
          </a:extLst>
        </xdr:cNvPr>
        <xdr:cNvSpPr txBox="1"/>
      </xdr:nvSpPr>
      <xdr:spPr>
        <a:xfrm>
          <a:off x="199579" y="1245625"/>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9</xdr:row>
      <xdr:rowOff>176422</xdr:rowOff>
    </xdr:from>
    <xdr:ext cx="2686050" cy="361637"/>
    <xdr:sp macro="" textlink="">
      <xdr:nvSpPr>
        <xdr:cNvPr id="6" name="TextBox 5">
          <a:extLst>
            <a:ext uri="{FF2B5EF4-FFF2-40B4-BE49-F238E27FC236}">
              <a16:creationId xmlns:a16="http://schemas.microsoft.com/office/drawing/2014/main" id="{343F57C7-943C-4819-B94F-65B39381728C}"/>
            </a:ext>
          </a:extLst>
        </xdr:cNvPr>
        <xdr:cNvSpPr txBox="1"/>
      </xdr:nvSpPr>
      <xdr:spPr>
        <a:xfrm>
          <a:off x="171005" y="1851050"/>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12</xdr:row>
      <xdr:rowOff>132328</xdr:rowOff>
    </xdr:from>
    <xdr:ext cx="2212903" cy="593368"/>
    <xdr:sp macro="" textlink="">
      <xdr:nvSpPr>
        <xdr:cNvPr id="7" name="TextBox 6">
          <a:extLst>
            <a:ext uri="{FF2B5EF4-FFF2-40B4-BE49-F238E27FC236}">
              <a16:creationId xmlns:a16="http://schemas.microsoft.com/office/drawing/2014/main" id="{FF6699BE-18D9-47E8-BB6B-BDF6622FE04E}"/>
            </a:ext>
          </a:extLst>
        </xdr:cNvPr>
        <xdr:cNvSpPr txBox="1"/>
      </xdr:nvSpPr>
      <xdr:spPr>
        <a:xfrm>
          <a:off x="417158" y="2365165"/>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16</xdr:row>
      <xdr:rowOff>120755</xdr:rowOff>
    </xdr:from>
    <xdr:ext cx="1609725" cy="438582"/>
    <xdr:sp macro="" textlink="">
      <xdr:nvSpPr>
        <xdr:cNvPr id="8" name="TextBox 7">
          <a:extLst>
            <a:ext uri="{FF2B5EF4-FFF2-40B4-BE49-F238E27FC236}">
              <a16:creationId xmlns:a16="http://schemas.microsoft.com/office/drawing/2014/main" id="{0E6D7D01-A494-48D0-AB96-8C2A57D598C4}"/>
            </a:ext>
          </a:extLst>
        </xdr:cNvPr>
        <xdr:cNvSpPr txBox="1"/>
      </xdr:nvSpPr>
      <xdr:spPr>
        <a:xfrm>
          <a:off x="752029" y="3097871"/>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280346</xdr:colOff>
      <xdr:row>19</xdr:row>
      <xdr:rowOff>131408</xdr:rowOff>
    </xdr:from>
    <xdr:to>
      <xdr:col>0</xdr:col>
      <xdr:colOff>2746744</xdr:colOff>
      <xdr:row>22</xdr:row>
      <xdr:rowOff>105338</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F5142603-FBF1-4634-8753-8881B09C23BD}"/>
            </a:ext>
          </a:extLst>
        </xdr:cNvPr>
        <xdr:cNvSpPr/>
      </xdr:nvSpPr>
      <xdr:spPr>
        <a:xfrm>
          <a:off x="280346" y="3666734"/>
          <a:ext cx="2466398" cy="532139"/>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tx1"/>
              </a:solidFill>
              <a:latin typeface="Poppins" panose="00000500000000000000" pitchFamily="2" charset="0"/>
              <a:cs typeface="Poppins" panose="00000500000000000000" pitchFamily="2" charset="0"/>
            </a:rPr>
            <a:t>Cokas Depresiasi</a:t>
          </a:r>
          <a:endParaRPr lang="en-ID" sz="12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600936</xdr:colOff>
      <xdr:row>38</xdr:row>
      <xdr:rowOff>61461</xdr:rowOff>
    </xdr:from>
    <xdr:to>
      <xdr:col>0</xdr:col>
      <xdr:colOff>2439261</xdr:colOff>
      <xdr:row>40</xdr:row>
      <xdr:rowOff>164603</xdr:rowOff>
    </xdr:to>
    <xdr:sp macro="" textlink="">
      <xdr:nvSpPr>
        <xdr:cNvPr id="11" name="Rectangle: Rounded Corners 10">
          <a:hlinkClick xmlns:r="http://schemas.openxmlformats.org/officeDocument/2006/relationships" r:id="rId3"/>
          <a:extLst>
            <a:ext uri="{FF2B5EF4-FFF2-40B4-BE49-F238E27FC236}">
              <a16:creationId xmlns:a16="http://schemas.microsoft.com/office/drawing/2014/main" id="{7AA0B8FB-6A8D-4D2F-AAB6-B38A25C5D95F}"/>
            </a:ext>
          </a:extLst>
        </xdr:cNvPr>
        <xdr:cNvSpPr/>
      </xdr:nvSpPr>
      <xdr:spPr>
        <a:xfrm>
          <a:off x="600936" y="7132112"/>
          <a:ext cx="1838325" cy="47528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41</xdr:row>
      <xdr:rowOff>179342</xdr:rowOff>
    </xdr:from>
    <xdr:to>
      <xdr:col>0</xdr:col>
      <xdr:colOff>2051511</xdr:colOff>
      <xdr:row>44</xdr:row>
      <xdr:rowOff>38801</xdr:rowOff>
    </xdr:to>
    <xdr:sp macro="" textlink="">
      <xdr:nvSpPr>
        <xdr:cNvPr id="12" name="Rectangle: Rounded Corners 11">
          <a:hlinkClick xmlns:r="http://schemas.openxmlformats.org/officeDocument/2006/relationships" r:id="rId4"/>
          <a:extLst>
            <a:ext uri="{FF2B5EF4-FFF2-40B4-BE49-F238E27FC236}">
              <a16:creationId xmlns:a16="http://schemas.microsoft.com/office/drawing/2014/main" id="{672D20BD-578E-4C6B-B44D-5780AEFD9FE1}"/>
            </a:ext>
          </a:extLst>
        </xdr:cNvPr>
        <xdr:cNvSpPr/>
      </xdr:nvSpPr>
      <xdr:spPr>
        <a:xfrm>
          <a:off x="851361" y="7808202"/>
          <a:ext cx="1200150" cy="41766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45</xdr:row>
      <xdr:rowOff>50966</xdr:rowOff>
    </xdr:from>
    <xdr:to>
      <xdr:col>0</xdr:col>
      <xdr:colOff>2041988</xdr:colOff>
      <xdr:row>47</xdr:row>
      <xdr:rowOff>119805</xdr:rowOff>
    </xdr:to>
    <xdr:sp macro="" textlink="">
      <xdr:nvSpPr>
        <xdr:cNvPr id="13" name="Rectangle: Rounded Corners 12">
          <a:hlinkClick xmlns:r="http://schemas.openxmlformats.org/officeDocument/2006/relationships" r:id="rId4"/>
          <a:extLst>
            <a:ext uri="{FF2B5EF4-FFF2-40B4-BE49-F238E27FC236}">
              <a16:creationId xmlns:a16="http://schemas.microsoft.com/office/drawing/2014/main" id="{53A65D45-79A4-443F-B80F-54FFEF275D3A}"/>
            </a:ext>
          </a:extLst>
        </xdr:cNvPr>
        <xdr:cNvSpPr/>
      </xdr:nvSpPr>
      <xdr:spPr>
        <a:xfrm>
          <a:off x="841837" y="8424106"/>
          <a:ext cx="1200151" cy="440978"/>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52</xdr:row>
      <xdr:rowOff>160173</xdr:rowOff>
    </xdr:from>
    <xdr:to>
      <xdr:col>0</xdr:col>
      <xdr:colOff>2072584</xdr:colOff>
      <xdr:row>55</xdr:row>
      <xdr:rowOff>157671</xdr:rowOff>
    </xdr:to>
    <xdr:sp macro="" textlink="">
      <xdr:nvSpPr>
        <xdr:cNvPr id="14" name="Rectangle: Rounded Corners 13">
          <a:hlinkClick xmlns:r="http://schemas.openxmlformats.org/officeDocument/2006/relationships" r:id="rId5"/>
          <a:extLst>
            <a:ext uri="{FF2B5EF4-FFF2-40B4-BE49-F238E27FC236}">
              <a16:creationId xmlns:a16="http://schemas.microsoft.com/office/drawing/2014/main" id="{506763EB-8237-47A6-90C0-6301EBDCB30A}"/>
            </a:ext>
          </a:extLst>
        </xdr:cNvPr>
        <xdr:cNvSpPr/>
      </xdr:nvSpPr>
      <xdr:spPr>
        <a:xfrm>
          <a:off x="853384" y="9835801"/>
          <a:ext cx="1219200" cy="55570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48</xdr:row>
      <xdr:rowOff>146106</xdr:rowOff>
    </xdr:from>
    <xdr:to>
      <xdr:col>0</xdr:col>
      <xdr:colOff>2049860</xdr:colOff>
      <xdr:row>51</xdr:row>
      <xdr:rowOff>34559</xdr:rowOff>
    </xdr:to>
    <xdr:sp macro="" textlink="">
      <xdr:nvSpPr>
        <xdr:cNvPr id="15" name="Rectangle: Rounded Corners 14">
          <a:hlinkClick xmlns:r="http://schemas.openxmlformats.org/officeDocument/2006/relationships" r:id="rId4"/>
          <a:extLst>
            <a:ext uri="{FF2B5EF4-FFF2-40B4-BE49-F238E27FC236}">
              <a16:creationId xmlns:a16="http://schemas.microsoft.com/office/drawing/2014/main" id="{22D18565-4723-41EE-9ED7-2FD2895C8B04}"/>
            </a:ext>
          </a:extLst>
        </xdr:cNvPr>
        <xdr:cNvSpPr/>
      </xdr:nvSpPr>
      <xdr:spPr>
        <a:xfrm>
          <a:off x="849709" y="9077455"/>
          <a:ext cx="1200151" cy="44666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288315</xdr:colOff>
      <xdr:row>23</xdr:row>
      <xdr:rowOff>152065</xdr:rowOff>
    </xdr:from>
    <xdr:to>
      <xdr:col>0</xdr:col>
      <xdr:colOff>2755605</xdr:colOff>
      <xdr:row>26</xdr:row>
      <xdr:rowOff>143607</xdr:rowOff>
    </xdr:to>
    <xdr:sp macro="" textlink="">
      <xdr:nvSpPr>
        <xdr:cNvPr id="16" name="Rectangle: Rounded Corners 15">
          <a:hlinkClick xmlns:r="http://schemas.openxmlformats.org/officeDocument/2006/relationships" r:id="rId6"/>
          <a:extLst>
            <a:ext uri="{FF2B5EF4-FFF2-40B4-BE49-F238E27FC236}">
              <a16:creationId xmlns:a16="http://schemas.microsoft.com/office/drawing/2014/main" id="{CEB23025-3BDF-4233-9F5A-13D44B88D1D5}"/>
            </a:ext>
          </a:extLst>
        </xdr:cNvPr>
        <xdr:cNvSpPr/>
      </xdr:nvSpPr>
      <xdr:spPr>
        <a:xfrm>
          <a:off x="288315" y="4431670"/>
          <a:ext cx="2467290" cy="54975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a:t>
          </a:r>
          <a:r>
            <a:rPr lang="en-ID" sz="1200" b="1" baseline="0">
              <a:solidFill>
                <a:schemeClr val="bg1"/>
              </a:solidFill>
              <a:latin typeface="Poppins" panose="00000500000000000000" pitchFamily="2" charset="0"/>
              <a:cs typeface="Poppins" panose="00000500000000000000" pitchFamily="2" charset="0"/>
            </a:rPr>
            <a:t> Pembelian Tunai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288314</xdr:colOff>
      <xdr:row>27</xdr:row>
      <xdr:rowOff>152156</xdr:rowOff>
    </xdr:from>
    <xdr:to>
      <xdr:col>0</xdr:col>
      <xdr:colOff>2746743</xdr:colOff>
      <xdr:row>30</xdr:row>
      <xdr:rowOff>143698</xdr:rowOff>
    </xdr:to>
    <xdr:sp macro="" textlink="">
      <xdr:nvSpPr>
        <xdr:cNvPr id="17" name="Rectangle: Rounded Corners 16">
          <a:hlinkClick xmlns:r="http://schemas.openxmlformats.org/officeDocument/2006/relationships" r:id="rId7"/>
          <a:extLst>
            <a:ext uri="{FF2B5EF4-FFF2-40B4-BE49-F238E27FC236}">
              <a16:creationId xmlns:a16="http://schemas.microsoft.com/office/drawing/2014/main" id="{5F137C74-BFD8-4BBD-90B4-0322E7B4D958}"/>
            </a:ext>
          </a:extLst>
        </xdr:cNvPr>
        <xdr:cNvSpPr/>
      </xdr:nvSpPr>
      <xdr:spPr>
        <a:xfrm>
          <a:off x="288314" y="5176040"/>
          <a:ext cx="2458429" cy="54975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Pembelian</a:t>
          </a:r>
          <a:r>
            <a:rPr lang="en-ID" sz="1200" b="1" baseline="0">
              <a:solidFill>
                <a:schemeClr val="bg1"/>
              </a:solidFill>
              <a:latin typeface="Poppins" panose="00000500000000000000" pitchFamily="2" charset="0"/>
              <a:cs typeface="Poppins" panose="00000500000000000000" pitchFamily="2" charset="0"/>
            </a:rPr>
            <a:t> Angsuran</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888575</xdr:colOff>
      <xdr:row>32</xdr:row>
      <xdr:rowOff>21625</xdr:rowOff>
    </xdr:from>
    <xdr:to>
      <xdr:col>0</xdr:col>
      <xdr:colOff>2088725</xdr:colOff>
      <xdr:row>34</xdr:row>
      <xdr:rowOff>67155</xdr:rowOff>
    </xdr:to>
    <xdr:sp macro="" textlink="">
      <xdr:nvSpPr>
        <xdr:cNvPr id="19" name="Rectangle: Rounded Corners 18">
          <a:hlinkClick xmlns:r="http://schemas.openxmlformats.org/officeDocument/2006/relationships" r:id="rId8"/>
          <a:extLst>
            <a:ext uri="{FF2B5EF4-FFF2-40B4-BE49-F238E27FC236}">
              <a16:creationId xmlns:a16="http://schemas.microsoft.com/office/drawing/2014/main" id="{9048180B-B02C-4293-AA86-019E1F954268}"/>
            </a:ext>
          </a:extLst>
        </xdr:cNvPr>
        <xdr:cNvSpPr/>
      </xdr:nvSpPr>
      <xdr:spPr>
        <a:xfrm>
          <a:off x="888575" y="5975858"/>
          <a:ext cx="1200150" cy="41766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35</xdr:row>
      <xdr:rowOff>35441</xdr:rowOff>
    </xdr:from>
    <xdr:to>
      <xdr:col>0</xdr:col>
      <xdr:colOff>2086197</xdr:colOff>
      <xdr:row>37</xdr:row>
      <xdr:rowOff>80971</xdr:rowOff>
    </xdr:to>
    <xdr:sp macro="" textlink="">
      <xdr:nvSpPr>
        <xdr:cNvPr id="20" name="Rectangle: Rounded Corners 19">
          <a:hlinkClick xmlns:r="http://schemas.openxmlformats.org/officeDocument/2006/relationships" r:id="rId9"/>
          <a:extLst>
            <a:ext uri="{FF2B5EF4-FFF2-40B4-BE49-F238E27FC236}">
              <a16:creationId xmlns:a16="http://schemas.microsoft.com/office/drawing/2014/main" id="{1527B0CA-90FD-46BB-B8C1-E00AF4DD3100}"/>
            </a:ext>
          </a:extLst>
        </xdr:cNvPr>
        <xdr:cNvSpPr/>
      </xdr:nvSpPr>
      <xdr:spPr>
        <a:xfrm>
          <a:off x="886047" y="6547883"/>
          <a:ext cx="1200150" cy="41766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2</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6</xdr:row>
      <xdr:rowOff>92070</xdr:rowOff>
    </xdr:to>
    <xdr:sp macro="" textlink="">
      <xdr:nvSpPr>
        <xdr:cNvPr id="19" name="Rectangle 18">
          <a:extLst>
            <a:ext uri="{FF2B5EF4-FFF2-40B4-BE49-F238E27FC236}">
              <a16:creationId xmlns:a16="http://schemas.microsoft.com/office/drawing/2014/main" id="{4CFC9DC7-1116-4C80-87DC-DDB3D145EDDA}"/>
            </a:ext>
          </a:extLst>
        </xdr:cNvPr>
        <xdr:cNvSpPr/>
      </xdr:nvSpPr>
      <xdr:spPr>
        <a:xfrm>
          <a:off x="0" y="184557"/>
          <a:ext cx="1800225" cy="1004793"/>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6</xdr:row>
      <xdr:rowOff>96428</xdr:rowOff>
    </xdr:to>
    <xdr:sp macro="" textlink="">
      <xdr:nvSpPr>
        <xdr:cNvPr id="20" name="Flowchart: Delay 19">
          <a:extLst>
            <a:ext uri="{FF2B5EF4-FFF2-40B4-BE49-F238E27FC236}">
              <a16:creationId xmlns:a16="http://schemas.microsoft.com/office/drawing/2014/main" id="{AB0240A6-B658-481E-9567-1F0A22619B1E}"/>
            </a:ext>
          </a:extLst>
        </xdr:cNvPr>
        <xdr:cNvSpPr/>
      </xdr:nvSpPr>
      <xdr:spPr>
        <a:xfrm>
          <a:off x="1333500" y="182880"/>
          <a:ext cx="847725" cy="1010828"/>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15747</xdr:rowOff>
    </xdr:to>
    <xdr:pic>
      <xdr:nvPicPr>
        <xdr:cNvPr id="21" name="Picture 20">
          <a:extLst>
            <a:ext uri="{FF2B5EF4-FFF2-40B4-BE49-F238E27FC236}">
              <a16:creationId xmlns:a16="http://schemas.microsoft.com/office/drawing/2014/main" id="{F18082B0-3FE2-44B1-AD8F-A5838F1BC381}"/>
            </a:ext>
          </a:extLst>
        </xdr:cNvPr>
        <xdr:cNvPicPr>
          <a:picLocks noChangeAspect="1"/>
        </xdr:cNvPicPr>
      </xdr:nvPicPr>
      <xdr:blipFill>
        <a:blip xmlns:r="http://schemas.openxmlformats.org/officeDocument/2006/relationships" r:embed="rId1"/>
        <a:stretch>
          <a:fillRect/>
        </a:stretch>
      </xdr:blipFill>
      <xdr:spPr>
        <a:xfrm>
          <a:off x="308611" y="213894"/>
          <a:ext cx="1390649" cy="814224"/>
        </a:xfrm>
        <a:prstGeom prst="rect">
          <a:avLst/>
        </a:prstGeom>
      </xdr:spPr>
    </xdr:pic>
    <xdr:clientData/>
  </xdr:twoCellAnchor>
  <xdr:oneCellAnchor>
    <xdr:from>
      <xdr:col>0</xdr:col>
      <xdr:colOff>199579</xdr:colOff>
      <xdr:row>7</xdr:row>
      <xdr:rowOff>33158</xdr:rowOff>
    </xdr:from>
    <xdr:ext cx="2609850" cy="630942"/>
    <xdr:sp macro="" textlink="">
      <xdr:nvSpPr>
        <xdr:cNvPr id="22" name="TextBox 21">
          <a:extLst>
            <a:ext uri="{FF2B5EF4-FFF2-40B4-BE49-F238E27FC236}">
              <a16:creationId xmlns:a16="http://schemas.microsoft.com/office/drawing/2014/main" id="{A05074BF-3FDE-4548-AABF-698403264F88}"/>
            </a:ext>
          </a:extLst>
        </xdr:cNvPr>
        <xdr:cNvSpPr txBox="1"/>
      </xdr:nvSpPr>
      <xdr:spPr>
        <a:xfrm>
          <a:off x="199579" y="1313318"/>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11</xdr:row>
      <xdr:rowOff>110854</xdr:rowOff>
    </xdr:from>
    <xdr:ext cx="2686050" cy="361637"/>
    <xdr:sp macro="" textlink="">
      <xdr:nvSpPr>
        <xdr:cNvPr id="23" name="TextBox 22">
          <a:extLst>
            <a:ext uri="{FF2B5EF4-FFF2-40B4-BE49-F238E27FC236}">
              <a16:creationId xmlns:a16="http://schemas.microsoft.com/office/drawing/2014/main" id="{EEDF7C27-FD50-4844-8449-63AC52DF38FD}"/>
            </a:ext>
          </a:extLst>
        </xdr:cNvPr>
        <xdr:cNvSpPr txBox="1"/>
      </xdr:nvSpPr>
      <xdr:spPr>
        <a:xfrm>
          <a:off x="171005" y="2122534"/>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14</xdr:row>
      <xdr:rowOff>129492</xdr:rowOff>
    </xdr:from>
    <xdr:ext cx="2212903" cy="593368"/>
    <xdr:sp macro="" textlink="">
      <xdr:nvSpPr>
        <xdr:cNvPr id="24" name="TextBox 23">
          <a:extLst>
            <a:ext uri="{FF2B5EF4-FFF2-40B4-BE49-F238E27FC236}">
              <a16:creationId xmlns:a16="http://schemas.microsoft.com/office/drawing/2014/main" id="{EA67D318-FC6A-42F2-94A6-5B8C7A98577C}"/>
            </a:ext>
          </a:extLst>
        </xdr:cNvPr>
        <xdr:cNvSpPr txBox="1"/>
      </xdr:nvSpPr>
      <xdr:spPr>
        <a:xfrm>
          <a:off x="417158" y="2689812"/>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19</xdr:row>
      <xdr:rowOff>9822</xdr:rowOff>
    </xdr:from>
    <xdr:ext cx="1609725" cy="438582"/>
    <xdr:sp macro="" textlink="">
      <xdr:nvSpPr>
        <xdr:cNvPr id="25" name="TextBox 24">
          <a:extLst>
            <a:ext uri="{FF2B5EF4-FFF2-40B4-BE49-F238E27FC236}">
              <a16:creationId xmlns:a16="http://schemas.microsoft.com/office/drawing/2014/main" id="{4E453E23-AE11-4659-8A81-B7B9EBC4F6C6}"/>
            </a:ext>
          </a:extLst>
        </xdr:cNvPr>
        <xdr:cNvSpPr txBox="1"/>
      </xdr:nvSpPr>
      <xdr:spPr>
        <a:xfrm>
          <a:off x="752029" y="3484542"/>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280346</xdr:colOff>
      <xdr:row>22</xdr:row>
      <xdr:rowOff>47765</xdr:rowOff>
    </xdr:from>
    <xdr:to>
      <xdr:col>0</xdr:col>
      <xdr:colOff>2746744</xdr:colOff>
      <xdr:row>25</xdr:row>
      <xdr:rowOff>93288</xdr:rowOff>
    </xdr:to>
    <xdr:sp macro="" textlink="">
      <xdr:nvSpPr>
        <xdr:cNvPr id="26" name="Rectangle: Rounded Corners 25">
          <a:hlinkClick xmlns:r="http://schemas.openxmlformats.org/officeDocument/2006/relationships" r:id="rId2"/>
          <a:extLst>
            <a:ext uri="{FF2B5EF4-FFF2-40B4-BE49-F238E27FC236}">
              <a16:creationId xmlns:a16="http://schemas.microsoft.com/office/drawing/2014/main" id="{744AED7F-5E56-447E-8F46-89B6D060490C}"/>
            </a:ext>
          </a:extLst>
        </xdr:cNvPr>
        <xdr:cNvSpPr/>
      </xdr:nvSpPr>
      <xdr:spPr>
        <a:xfrm>
          <a:off x="280346" y="4071125"/>
          <a:ext cx="2466398" cy="59416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Depresiasi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600936</xdr:colOff>
      <xdr:row>43</xdr:row>
      <xdr:rowOff>97966</xdr:rowOff>
    </xdr:from>
    <xdr:to>
      <xdr:col>0</xdr:col>
      <xdr:colOff>2439261</xdr:colOff>
      <xdr:row>46</xdr:row>
      <xdr:rowOff>33468</xdr:rowOff>
    </xdr:to>
    <xdr:sp macro="" textlink="">
      <xdr:nvSpPr>
        <xdr:cNvPr id="27" name="Rectangle: Rounded Corners 26">
          <a:hlinkClick xmlns:r="http://schemas.openxmlformats.org/officeDocument/2006/relationships" r:id="rId3"/>
          <a:extLst>
            <a:ext uri="{FF2B5EF4-FFF2-40B4-BE49-F238E27FC236}">
              <a16:creationId xmlns:a16="http://schemas.microsoft.com/office/drawing/2014/main" id="{691CC79D-1577-44C0-965B-213A1AE7700B}"/>
            </a:ext>
          </a:extLst>
        </xdr:cNvPr>
        <xdr:cNvSpPr/>
      </xdr:nvSpPr>
      <xdr:spPr>
        <a:xfrm>
          <a:off x="600936" y="7961806"/>
          <a:ext cx="1838325" cy="48414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47</xdr:row>
      <xdr:rowOff>51397</xdr:rowOff>
    </xdr:from>
    <xdr:to>
      <xdr:col>0</xdr:col>
      <xdr:colOff>2051511</xdr:colOff>
      <xdr:row>49</xdr:row>
      <xdr:rowOff>156468</xdr:rowOff>
    </xdr:to>
    <xdr:sp macro="" textlink="">
      <xdr:nvSpPr>
        <xdr:cNvPr id="28" name="Rectangle: Rounded Corners 27">
          <a:hlinkClick xmlns:r="http://schemas.openxmlformats.org/officeDocument/2006/relationships" r:id="rId4"/>
          <a:extLst>
            <a:ext uri="{FF2B5EF4-FFF2-40B4-BE49-F238E27FC236}">
              <a16:creationId xmlns:a16="http://schemas.microsoft.com/office/drawing/2014/main" id="{D6638BF9-62F1-4F78-A470-E4834229738B}"/>
            </a:ext>
          </a:extLst>
        </xdr:cNvPr>
        <xdr:cNvSpPr/>
      </xdr:nvSpPr>
      <xdr:spPr>
        <a:xfrm>
          <a:off x="851361" y="8646757"/>
          <a:ext cx="1200150" cy="47083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50</xdr:row>
      <xdr:rowOff>180683</xdr:rowOff>
    </xdr:from>
    <xdr:to>
      <xdr:col>0</xdr:col>
      <xdr:colOff>2041988</xdr:colOff>
      <xdr:row>53</xdr:row>
      <xdr:rowOff>117324</xdr:rowOff>
    </xdr:to>
    <xdr:sp macro="" textlink="">
      <xdr:nvSpPr>
        <xdr:cNvPr id="29" name="Rectangle: Rounded Corners 28">
          <a:hlinkClick xmlns:r="http://schemas.openxmlformats.org/officeDocument/2006/relationships" r:id="rId4"/>
          <a:extLst>
            <a:ext uri="{FF2B5EF4-FFF2-40B4-BE49-F238E27FC236}">
              <a16:creationId xmlns:a16="http://schemas.microsoft.com/office/drawing/2014/main" id="{272CF808-C0AF-4FE3-9543-291A136DE594}"/>
            </a:ext>
          </a:extLst>
        </xdr:cNvPr>
        <xdr:cNvSpPr/>
      </xdr:nvSpPr>
      <xdr:spPr>
        <a:xfrm>
          <a:off x="841837" y="9324683"/>
          <a:ext cx="1200151" cy="48528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59</xdr:row>
      <xdr:rowOff>61644</xdr:rowOff>
    </xdr:from>
    <xdr:to>
      <xdr:col>0</xdr:col>
      <xdr:colOff>2072584</xdr:colOff>
      <xdr:row>62</xdr:row>
      <xdr:rowOff>121874</xdr:rowOff>
    </xdr:to>
    <xdr:sp macro="" textlink="">
      <xdr:nvSpPr>
        <xdr:cNvPr id="30" name="Rectangle: Rounded Corners 29">
          <a:hlinkClick xmlns:r="http://schemas.openxmlformats.org/officeDocument/2006/relationships" r:id="rId5"/>
          <a:extLst>
            <a:ext uri="{FF2B5EF4-FFF2-40B4-BE49-F238E27FC236}">
              <a16:creationId xmlns:a16="http://schemas.microsoft.com/office/drawing/2014/main" id="{DB288F54-1A2E-4A3A-99AD-08876BC37FC0}"/>
            </a:ext>
          </a:extLst>
        </xdr:cNvPr>
        <xdr:cNvSpPr/>
      </xdr:nvSpPr>
      <xdr:spPr>
        <a:xfrm>
          <a:off x="853384" y="10851564"/>
          <a:ext cx="1219200" cy="60887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54</xdr:row>
      <xdr:rowOff>155675</xdr:rowOff>
    </xdr:from>
    <xdr:to>
      <xdr:col>0</xdr:col>
      <xdr:colOff>2049860</xdr:colOff>
      <xdr:row>57</xdr:row>
      <xdr:rowOff>106860</xdr:rowOff>
    </xdr:to>
    <xdr:sp macro="" textlink="">
      <xdr:nvSpPr>
        <xdr:cNvPr id="31" name="Rectangle: Rounded Corners 30">
          <a:hlinkClick xmlns:r="http://schemas.openxmlformats.org/officeDocument/2006/relationships" r:id="rId4"/>
          <a:extLst>
            <a:ext uri="{FF2B5EF4-FFF2-40B4-BE49-F238E27FC236}">
              <a16:creationId xmlns:a16="http://schemas.microsoft.com/office/drawing/2014/main" id="{8D99477B-A175-418F-9DB2-9E9E841B3C61}"/>
            </a:ext>
          </a:extLst>
        </xdr:cNvPr>
        <xdr:cNvSpPr/>
      </xdr:nvSpPr>
      <xdr:spPr>
        <a:xfrm>
          <a:off x="849709" y="10031195"/>
          <a:ext cx="1200151" cy="49982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288315</xdr:colOff>
      <xdr:row>26</xdr:row>
      <xdr:rowOff>143204</xdr:rowOff>
    </xdr:from>
    <xdr:to>
      <xdr:col>0</xdr:col>
      <xdr:colOff>2755605</xdr:colOff>
      <xdr:row>30</xdr:row>
      <xdr:rowOff>23459</xdr:rowOff>
    </xdr:to>
    <xdr:sp macro="" textlink="">
      <xdr:nvSpPr>
        <xdr:cNvPr id="32" name="Rectangle: Rounded Corners 31">
          <a:hlinkClick xmlns:r="http://schemas.openxmlformats.org/officeDocument/2006/relationships" r:id="rId6"/>
          <a:extLst>
            <a:ext uri="{FF2B5EF4-FFF2-40B4-BE49-F238E27FC236}">
              <a16:creationId xmlns:a16="http://schemas.microsoft.com/office/drawing/2014/main" id="{74B4F5F5-AF53-4384-9FAA-F3238CF02988}"/>
            </a:ext>
          </a:extLst>
        </xdr:cNvPr>
        <xdr:cNvSpPr/>
      </xdr:nvSpPr>
      <xdr:spPr>
        <a:xfrm>
          <a:off x="288315" y="4898084"/>
          <a:ext cx="2467290" cy="611775"/>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tx1"/>
              </a:solidFill>
              <a:latin typeface="Poppins" panose="00000500000000000000" pitchFamily="2" charset="0"/>
              <a:cs typeface="Poppins" panose="00000500000000000000" pitchFamily="2" charset="0"/>
            </a:rPr>
            <a:t>Cokas</a:t>
          </a:r>
          <a:r>
            <a:rPr lang="en-ID" sz="1200" b="1" baseline="0">
              <a:solidFill>
                <a:schemeClr val="tx1"/>
              </a:solidFill>
              <a:latin typeface="Poppins" panose="00000500000000000000" pitchFamily="2" charset="0"/>
              <a:cs typeface="Poppins" panose="00000500000000000000" pitchFamily="2" charset="0"/>
            </a:rPr>
            <a:t> Pembelian Tunai</a:t>
          </a:r>
          <a:endParaRPr lang="en-ID" sz="12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288314</xdr:colOff>
      <xdr:row>31</xdr:row>
      <xdr:rowOff>35198</xdr:rowOff>
    </xdr:from>
    <xdr:to>
      <xdr:col>0</xdr:col>
      <xdr:colOff>2746743</xdr:colOff>
      <xdr:row>34</xdr:row>
      <xdr:rowOff>98332</xdr:rowOff>
    </xdr:to>
    <xdr:sp macro="" textlink="">
      <xdr:nvSpPr>
        <xdr:cNvPr id="33" name="Rectangle: Rounded Corners 32">
          <a:hlinkClick xmlns:r="http://schemas.openxmlformats.org/officeDocument/2006/relationships" r:id="rId7"/>
          <a:extLst>
            <a:ext uri="{FF2B5EF4-FFF2-40B4-BE49-F238E27FC236}">
              <a16:creationId xmlns:a16="http://schemas.microsoft.com/office/drawing/2014/main" id="{3C7B5D4A-E4BC-4262-9BD5-5478185A7EEE}"/>
            </a:ext>
          </a:extLst>
        </xdr:cNvPr>
        <xdr:cNvSpPr/>
      </xdr:nvSpPr>
      <xdr:spPr>
        <a:xfrm>
          <a:off x="288314" y="5704478"/>
          <a:ext cx="2458429" cy="61177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Pembelian</a:t>
          </a:r>
          <a:r>
            <a:rPr lang="en-ID" sz="1200" b="1" baseline="0">
              <a:solidFill>
                <a:schemeClr val="bg1"/>
              </a:solidFill>
              <a:latin typeface="Poppins" panose="00000500000000000000" pitchFamily="2" charset="0"/>
              <a:cs typeface="Poppins" panose="00000500000000000000" pitchFamily="2" charset="0"/>
            </a:rPr>
            <a:t> Angsuran</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888575</xdr:colOff>
      <xdr:row>36</xdr:row>
      <xdr:rowOff>62383</xdr:rowOff>
    </xdr:from>
    <xdr:to>
      <xdr:col>0</xdr:col>
      <xdr:colOff>2088725</xdr:colOff>
      <xdr:row>39</xdr:row>
      <xdr:rowOff>55459</xdr:rowOff>
    </xdr:to>
    <xdr:sp macro="" textlink="">
      <xdr:nvSpPr>
        <xdr:cNvPr id="34" name="Rectangle: Rounded Corners 33">
          <a:hlinkClick xmlns:r="http://schemas.openxmlformats.org/officeDocument/2006/relationships" r:id="rId8"/>
          <a:extLst>
            <a:ext uri="{FF2B5EF4-FFF2-40B4-BE49-F238E27FC236}">
              <a16:creationId xmlns:a16="http://schemas.microsoft.com/office/drawing/2014/main" id="{5CB5EC11-00DC-4CA2-B2D7-45A877C2F92E}"/>
            </a:ext>
          </a:extLst>
        </xdr:cNvPr>
        <xdr:cNvSpPr/>
      </xdr:nvSpPr>
      <xdr:spPr>
        <a:xfrm>
          <a:off x="888575" y="6646063"/>
          <a:ext cx="1200150" cy="541716"/>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40</xdr:row>
      <xdr:rowOff>35795</xdr:rowOff>
    </xdr:from>
    <xdr:to>
      <xdr:col>0</xdr:col>
      <xdr:colOff>2086197</xdr:colOff>
      <xdr:row>42</xdr:row>
      <xdr:rowOff>105426</xdr:rowOff>
    </xdr:to>
    <xdr:sp macro="" textlink="">
      <xdr:nvSpPr>
        <xdr:cNvPr id="35" name="Rectangle: Rounded Corners 34">
          <a:hlinkClick xmlns:r="http://schemas.openxmlformats.org/officeDocument/2006/relationships" r:id="rId9"/>
          <a:extLst>
            <a:ext uri="{FF2B5EF4-FFF2-40B4-BE49-F238E27FC236}">
              <a16:creationId xmlns:a16="http://schemas.microsoft.com/office/drawing/2014/main" id="{31F1F9DD-D625-498D-B925-8C844A77B420}"/>
            </a:ext>
          </a:extLst>
        </xdr:cNvPr>
        <xdr:cNvSpPr/>
      </xdr:nvSpPr>
      <xdr:spPr>
        <a:xfrm>
          <a:off x="886047" y="7350995"/>
          <a:ext cx="1200150" cy="43539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2</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7</xdr:row>
      <xdr:rowOff>28933</xdr:rowOff>
    </xdr:to>
    <xdr:sp macro="" textlink="">
      <xdr:nvSpPr>
        <xdr:cNvPr id="19" name="Rectangle 18">
          <a:extLst>
            <a:ext uri="{FF2B5EF4-FFF2-40B4-BE49-F238E27FC236}">
              <a16:creationId xmlns:a16="http://schemas.microsoft.com/office/drawing/2014/main" id="{963A5B7E-4325-49E4-8E9C-1D2D7FB26316}"/>
            </a:ext>
          </a:extLst>
        </xdr:cNvPr>
        <xdr:cNvSpPr/>
      </xdr:nvSpPr>
      <xdr:spPr>
        <a:xfrm>
          <a:off x="0" y="184557"/>
          <a:ext cx="1800225" cy="1124536"/>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7</xdr:row>
      <xdr:rowOff>33291</xdr:rowOff>
    </xdr:to>
    <xdr:sp macro="" textlink="">
      <xdr:nvSpPr>
        <xdr:cNvPr id="20" name="Flowchart: Delay 19">
          <a:extLst>
            <a:ext uri="{FF2B5EF4-FFF2-40B4-BE49-F238E27FC236}">
              <a16:creationId xmlns:a16="http://schemas.microsoft.com/office/drawing/2014/main" id="{45AC54C9-6C34-474E-83D7-DBCE9A1DC5A0}"/>
            </a:ext>
          </a:extLst>
        </xdr:cNvPr>
        <xdr:cNvSpPr/>
      </xdr:nvSpPr>
      <xdr:spPr>
        <a:xfrm>
          <a:off x="1333500" y="182880"/>
          <a:ext cx="847725" cy="1130571"/>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308611</xdr:colOff>
      <xdr:row>1</xdr:row>
      <xdr:rowOff>31014</xdr:rowOff>
    </xdr:from>
    <xdr:to>
      <xdr:col>0</xdr:col>
      <xdr:colOff>1699260</xdr:colOff>
      <xdr:row>5</xdr:row>
      <xdr:rowOff>46227</xdr:rowOff>
    </xdr:to>
    <xdr:pic>
      <xdr:nvPicPr>
        <xdr:cNvPr id="21" name="Picture 20">
          <a:extLst>
            <a:ext uri="{FF2B5EF4-FFF2-40B4-BE49-F238E27FC236}">
              <a16:creationId xmlns:a16="http://schemas.microsoft.com/office/drawing/2014/main" id="{24075B4E-21FE-49AE-9783-BD8DA3374EB0}"/>
            </a:ext>
          </a:extLst>
        </xdr:cNvPr>
        <xdr:cNvPicPr>
          <a:picLocks noChangeAspect="1"/>
        </xdr:cNvPicPr>
      </xdr:nvPicPr>
      <xdr:blipFill>
        <a:blip xmlns:r="http://schemas.openxmlformats.org/officeDocument/2006/relationships" r:embed="rId1"/>
        <a:stretch>
          <a:fillRect/>
        </a:stretch>
      </xdr:blipFill>
      <xdr:spPr>
        <a:xfrm>
          <a:off x="308611" y="213894"/>
          <a:ext cx="1390649" cy="822933"/>
        </a:xfrm>
        <a:prstGeom prst="rect">
          <a:avLst/>
        </a:prstGeom>
      </xdr:spPr>
    </xdr:pic>
    <xdr:clientData/>
  </xdr:twoCellAnchor>
  <xdr:oneCellAnchor>
    <xdr:from>
      <xdr:col>0</xdr:col>
      <xdr:colOff>199579</xdr:colOff>
      <xdr:row>7</xdr:row>
      <xdr:rowOff>165964</xdr:rowOff>
    </xdr:from>
    <xdr:ext cx="2609850" cy="630942"/>
    <xdr:sp macro="" textlink="">
      <xdr:nvSpPr>
        <xdr:cNvPr id="22" name="TextBox 21">
          <a:extLst>
            <a:ext uri="{FF2B5EF4-FFF2-40B4-BE49-F238E27FC236}">
              <a16:creationId xmlns:a16="http://schemas.microsoft.com/office/drawing/2014/main" id="{9EBF5497-F660-4E1D-B47A-5A8FBB714F2D}"/>
            </a:ext>
          </a:extLst>
        </xdr:cNvPr>
        <xdr:cNvSpPr txBox="1"/>
      </xdr:nvSpPr>
      <xdr:spPr>
        <a:xfrm>
          <a:off x="199579" y="1446124"/>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12</xdr:row>
      <xdr:rowOff>145688</xdr:rowOff>
    </xdr:from>
    <xdr:ext cx="2686050" cy="361637"/>
    <xdr:sp macro="" textlink="">
      <xdr:nvSpPr>
        <xdr:cNvPr id="23" name="TextBox 22">
          <a:extLst>
            <a:ext uri="{FF2B5EF4-FFF2-40B4-BE49-F238E27FC236}">
              <a16:creationId xmlns:a16="http://schemas.microsoft.com/office/drawing/2014/main" id="{B6B680A7-EE49-44DC-887E-0E8445DB701E}"/>
            </a:ext>
          </a:extLst>
        </xdr:cNvPr>
        <xdr:cNvSpPr txBox="1"/>
      </xdr:nvSpPr>
      <xdr:spPr>
        <a:xfrm>
          <a:off x="171005" y="2340248"/>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16</xdr:row>
      <xdr:rowOff>20635</xdr:rowOff>
    </xdr:from>
    <xdr:ext cx="2212903" cy="593368"/>
    <xdr:sp macro="" textlink="">
      <xdr:nvSpPr>
        <xdr:cNvPr id="24" name="TextBox 23">
          <a:extLst>
            <a:ext uri="{FF2B5EF4-FFF2-40B4-BE49-F238E27FC236}">
              <a16:creationId xmlns:a16="http://schemas.microsoft.com/office/drawing/2014/main" id="{EB0C4357-F8F0-4A75-BA5A-52432646E864}"/>
            </a:ext>
          </a:extLst>
        </xdr:cNvPr>
        <xdr:cNvSpPr txBox="1"/>
      </xdr:nvSpPr>
      <xdr:spPr>
        <a:xfrm>
          <a:off x="417158" y="2946715"/>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20</xdr:row>
      <xdr:rowOff>127388</xdr:rowOff>
    </xdr:from>
    <xdr:ext cx="1609725" cy="438582"/>
    <xdr:sp macro="" textlink="">
      <xdr:nvSpPr>
        <xdr:cNvPr id="25" name="TextBox 24">
          <a:extLst>
            <a:ext uri="{FF2B5EF4-FFF2-40B4-BE49-F238E27FC236}">
              <a16:creationId xmlns:a16="http://schemas.microsoft.com/office/drawing/2014/main" id="{E06B4F53-C7E9-4A83-B698-9E943B821B57}"/>
            </a:ext>
          </a:extLst>
        </xdr:cNvPr>
        <xdr:cNvSpPr txBox="1"/>
      </xdr:nvSpPr>
      <xdr:spPr>
        <a:xfrm>
          <a:off x="752029" y="3784988"/>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280346</xdr:colOff>
      <xdr:row>23</xdr:row>
      <xdr:rowOff>171862</xdr:rowOff>
    </xdr:from>
    <xdr:to>
      <xdr:col>0</xdr:col>
      <xdr:colOff>2746744</xdr:colOff>
      <xdr:row>27</xdr:row>
      <xdr:rowOff>41037</xdr:rowOff>
    </xdr:to>
    <xdr:sp macro="" textlink="">
      <xdr:nvSpPr>
        <xdr:cNvPr id="26" name="Rectangle: Rounded Corners 25">
          <a:hlinkClick xmlns:r="http://schemas.openxmlformats.org/officeDocument/2006/relationships" r:id="rId2"/>
          <a:extLst>
            <a:ext uri="{FF2B5EF4-FFF2-40B4-BE49-F238E27FC236}">
              <a16:creationId xmlns:a16="http://schemas.microsoft.com/office/drawing/2014/main" id="{969B7CDC-4F5A-4A02-9AA6-176C2B72392C}"/>
            </a:ext>
          </a:extLst>
        </xdr:cNvPr>
        <xdr:cNvSpPr/>
      </xdr:nvSpPr>
      <xdr:spPr>
        <a:xfrm>
          <a:off x="280346" y="4378102"/>
          <a:ext cx="2466398" cy="60069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Depresiasi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600936</xdr:colOff>
      <xdr:row>45</xdr:row>
      <xdr:rowOff>84903</xdr:rowOff>
    </xdr:from>
    <xdr:to>
      <xdr:col>0</xdr:col>
      <xdr:colOff>2439261</xdr:colOff>
      <xdr:row>48</xdr:row>
      <xdr:rowOff>26937</xdr:rowOff>
    </xdr:to>
    <xdr:sp macro="" textlink="">
      <xdr:nvSpPr>
        <xdr:cNvPr id="27" name="Rectangle: Rounded Corners 26">
          <a:hlinkClick xmlns:r="http://schemas.openxmlformats.org/officeDocument/2006/relationships" r:id="rId3"/>
          <a:extLst>
            <a:ext uri="{FF2B5EF4-FFF2-40B4-BE49-F238E27FC236}">
              <a16:creationId xmlns:a16="http://schemas.microsoft.com/office/drawing/2014/main" id="{661CE91C-42FB-49C3-85A6-98F83EF99117}"/>
            </a:ext>
          </a:extLst>
        </xdr:cNvPr>
        <xdr:cNvSpPr/>
      </xdr:nvSpPr>
      <xdr:spPr>
        <a:xfrm>
          <a:off x="600936" y="8314503"/>
          <a:ext cx="1838325" cy="490674"/>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49</xdr:row>
      <xdr:rowOff>47043</xdr:rowOff>
    </xdr:from>
    <xdr:to>
      <xdr:col>0</xdr:col>
      <xdr:colOff>2051511</xdr:colOff>
      <xdr:row>51</xdr:row>
      <xdr:rowOff>156468</xdr:rowOff>
    </xdr:to>
    <xdr:sp macro="" textlink="">
      <xdr:nvSpPr>
        <xdr:cNvPr id="28" name="Rectangle: Rounded Corners 27">
          <a:hlinkClick xmlns:r="http://schemas.openxmlformats.org/officeDocument/2006/relationships" r:id="rId4"/>
          <a:extLst>
            <a:ext uri="{FF2B5EF4-FFF2-40B4-BE49-F238E27FC236}">
              <a16:creationId xmlns:a16="http://schemas.microsoft.com/office/drawing/2014/main" id="{AEBC2B2C-5FB4-4F35-AB05-CEBB130F6255}"/>
            </a:ext>
          </a:extLst>
        </xdr:cNvPr>
        <xdr:cNvSpPr/>
      </xdr:nvSpPr>
      <xdr:spPr>
        <a:xfrm>
          <a:off x="851361" y="9008163"/>
          <a:ext cx="1200150" cy="47518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52</xdr:row>
      <xdr:rowOff>182860</xdr:rowOff>
    </xdr:from>
    <xdr:to>
      <xdr:col>0</xdr:col>
      <xdr:colOff>2041988</xdr:colOff>
      <xdr:row>55</xdr:row>
      <xdr:rowOff>126033</xdr:rowOff>
    </xdr:to>
    <xdr:sp macro="" textlink="">
      <xdr:nvSpPr>
        <xdr:cNvPr id="29" name="Rectangle: Rounded Corners 28">
          <a:hlinkClick xmlns:r="http://schemas.openxmlformats.org/officeDocument/2006/relationships" r:id="rId4"/>
          <a:extLst>
            <a:ext uri="{FF2B5EF4-FFF2-40B4-BE49-F238E27FC236}">
              <a16:creationId xmlns:a16="http://schemas.microsoft.com/office/drawing/2014/main" id="{796E16DC-D305-4C20-A88D-303B496507D6}"/>
            </a:ext>
          </a:extLst>
        </xdr:cNvPr>
        <xdr:cNvSpPr/>
      </xdr:nvSpPr>
      <xdr:spPr>
        <a:xfrm>
          <a:off x="841837" y="9692620"/>
          <a:ext cx="1200151" cy="49181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61</xdr:row>
      <xdr:rowOff>83416</xdr:rowOff>
    </xdr:from>
    <xdr:to>
      <xdr:col>0</xdr:col>
      <xdr:colOff>2072584</xdr:colOff>
      <xdr:row>64</xdr:row>
      <xdr:rowOff>150177</xdr:rowOff>
    </xdr:to>
    <xdr:sp macro="" textlink="">
      <xdr:nvSpPr>
        <xdr:cNvPr id="30" name="Rectangle: Rounded Corners 29">
          <a:hlinkClick xmlns:r="http://schemas.openxmlformats.org/officeDocument/2006/relationships" r:id="rId5"/>
          <a:extLst>
            <a:ext uri="{FF2B5EF4-FFF2-40B4-BE49-F238E27FC236}">
              <a16:creationId xmlns:a16="http://schemas.microsoft.com/office/drawing/2014/main" id="{57B44A3E-9443-42F2-9D03-1450577A5ED7}"/>
            </a:ext>
          </a:extLst>
        </xdr:cNvPr>
        <xdr:cNvSpPr/>
      </xdr:nvSpPr>
      <xdr:spPr>
        <a:xfrm>
          <a:off x="853384" y="11239096"/>
          <a:ext cx="1219200" cy="61540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56</xdr:row>
      <xdr:rowOff>166561</xdr:rowOff>
    </xdr:from>
    <xdr:to>
      <xdr:col>0</xdr:col>
      <xdr:colOff>2049860</xdr:colOff>
      <xdr:row>59</xdr:row>
      <xdr:rowOff>124277</xdr:rowOff>
    </xdr:to>
    <xdr:sp macro="" textlink="">
      <xdr:nvSpPr>
        <xdr:cNvPr id="31" name="Rectangle: Rounded Corners 30">
          <a:hlinkClick xmlns:r="http://schemas.openxmlformats.org/officeDocument/2006/relationships" r:id="rId4"/>
          <a:extLst>
            <a:ext uri="{FF2B5EF4-FFF2-40B4-BE49-F238E27FC236}">
              <a16:creationId xmlns:a16="http://schemas.microsoft.com/office/drawing/2014/main" id="{6D9B3FA0-F2B7-4758-8D80-C5BC9FC44CF3}"/>
            </a:ext>
          </a:extLst>
        </xdr:cNvPr>
        <xdr:cNvSpPr/>
      </xdr:nvSpPr>
      <xdr:spPr>
        <a:xfrm>
          <a:off x="849709" y="10407841"/>
          <a:ext cx="1200151" cy="506356"/>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288315</xdr:colOff>
      <xdr:row>28</xdr:row>
      <xdr:rowOff>93130</xdr:rowOff>
    </xdr:from>
    <xdr:to>
      <xdr:col>0</xdr:col>
      <xdr:colOff>2755605</xdr:colOff>
      <xdr:row>31</xdr:row>
      <xdr:rowOff>164973</xdr:rowOff>
    </xdr:to>
    <xdr:sp macro="" textlink="">
      <xdr:nvSpPr>
        <xdr:cNvPr id="32" name="Rectangle: Rounded Corners 31">
          <a:hlinkClick xmlns:r="http://schemas.openxmlformats.org/officeDocument/2006/relationships" r:id="rId6"/>
          <a:extLst>
            <a:ext uri="{FF2B5EF4-FFF2-40B4-BE49-F238E27FC236}">
              <a16:creationId xmlns:a16="http://schemas.microsoft.com/office/drawing/2014/main" id="{CAC13E68-D336-4E5D-88E1-4FAD5252A311}"/>
            </a:ext>
          </a:extLst>
        </xdr:cNvPr>
        <xdr:cNvSpPr/>
      </xdr:nvSpPr>
      <xdr:spPr>
        <a:xfrm>
          <a:off x="288315" y="5213770"/>
          <a:ext cx="2467290" cy="62048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a:t>
          </a:r>
          <a:r>
            <a:rPr lang="en-ID" sz="1200" b="1" baseline="0">
              <a:solidFill>
                <a:schemeClr val="bg1"/>
              </a:solidFill>
              <a:latin typeface="Poppins" panose="00000500000000000000" pitchFamily="2" charset="0"/>
              <a:cs typeface="Poppins" panose="00000500000000000000" pitchFamily="2" charset="0"/>
            </a:rPr>
            <a:t> Pembelian Tunai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288314</xdr:colOff>
      <xdr:row>32</xdr:row>
      <xdr:rowOff>178890</xdr:rowOff>
    </xdr:from>
    <xdr:to>
      <xdr:col>0</xdr:col>
      <xdr:colOff>2746743</xdr:colOff>
      <xdr:row>36</xdr:row>
      <xdr:rowOff>65675</xdr:rowOff>
    </xdr:to>
    <xdr:sp macro="" textlink="">
      <xdr:nvSpPr>
        <xdr:cNvPr id="33" name="Rectangle: Rounded Corners 32">
          <a:hlinkClick xmlns:r="http://schemas.openxmlformats.org/officeDocument/2006/relationships" r:id="rId7"/>
          <a:extLst>
            <a:ext uri="{FF2B5EF4-FFF2-40B4-BE49-F238E27FC236}">
              <a16:creationId xmlns:a16="http://schemas.microsoft.com/office/drawing/2014/main" id="{E504F492-C699-46A3-B2EE-E38B1345A3FF}"/>
            </a:ext>
          </a:extLst>
        </xdr:cNvPr>
        <xdr:cNvSpPr/>
      </xdr:nvSpPr>
      <xdr:spPr>
        <a:xfrm>
          <a:off x="288314" y="6031050"/>
          <a:ext cx="2458429" cy="618305"/>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tx1"/>
              </a:solidFill>
              <a:latin typeface="Poppins" panose="00000500000000000000" pitchFamily="2" charset="0"/>
              <a:cs typeface="Poppins" panose="00000500000000000000" pitchFamily="2" charset="0"/>
            </a:rPr>
            <a:t>Cokas Pembelian</a:t>
          </a:r>
          <a:r>
            <a:rPr lang="en-ID" sz="1200" b="1" baseline="0">
              <a:solidFill>
                <a:schemeClr val="tx1"/>
              </a:solidFill>
              <a:latin typeface="Poppins" panose="00000500000000000000" pitchFamily="2" charset="0"/>
              <a:cs typeface="Poppins" panose="00000500000000000000" pitchFamily="2" charset="0"/>
            </a:rPr>
            <a:t> Angsuran</a:t>
          </a:r>
          <a:endParaRPr lang="en-ID" sz="12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888575</xdr:colOff>
      <xdr:row>38</xdr:row>
      <xdr:rowOff>34080</xdr:rowOff>
    </xdr:from>
    <xdr:to>
      <xdr:col>0</xdr:col>
      <xdr:colOff>2088725</xdr:colOff>
      <xdr:row>41</xdr:row>
      <xdr:rowOff>33688</xdr:rowOff>
    </xdr:to>
    <xdr:sp macro="" textlink="">
      <xdr:nvSpPr>
        <xdr:cNvPr id="34" name="Rectangle: Rounded Corners 33">
          <a:hlinkClick xmlns:r="http://schemas.openxmlformats.org/officeDocument/2006/relationships" r:id="rId8"/>
          <a:extLst>
            <a:ext uri="{FF2B5EF4-FFF2-40B4-BE49-F238E27FC236}">
              <a16:creationId xmlns:a16="http://schemas.microsoft.com/office/drawing/2014/main" id="{3A2A2633-C8C9-4352-BE92-1F4F0456BBD7}"/>
            </a:ext>
          </a:extLst>
        </xdr:cNvPr>
        <xdr:cNvSpPr/>
      </xdr:nvSpPr>
      <xdr:spPr>
        <a:xfrm>
          <a:off x="888575" y="6983520"/>
          <a:ext cx="1200150" cy="548248"/>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42</xdr:row>
      <xdr:rowOff>16201</xdr:rowOff>
    </xdr:from>
    <xdr:to>
      <xdr:col>0</xdr:col>
      <xdr:colOff>2086197</xdr:colOff>
      <xdr:row>44</xdr:row>
      <xdr:rowOff>90186</xdr:rowOff>
    </xdr:to>
    <xdr:sp macro="" textlink="">
      <xdr:nvSpPr>
        <xdr:cNvPr id="35" name="Rectangle: Rounded Corners 34">
          <a:hlinkClick xmlns:r="http://schemas.openxmlformats.org/officeDocument/2006/relationships" r:id="rId9"/>
          <a:extLst>
            <a:ext uri="{FF2B5EF4-FFF2-40B4-BE49-F238E27FC236}">
              <a16:creationId xmlns:a16="http://schemas.microsoft.com/office/drawing/2014/main" id="{1A987C75-EE45-4D56-8985-E4A2A56BDFAE}"/>
            </a:ext>
          </a:extLst>
        </xdr:cNvPr>
        <xdr:cNvSpPr/>
      </xdr:nvSpPr>
      <xdr:spPr>
        <a:xfrm>
          <a:off x="886047" y="7697161"/>
          <a:ext cx="1200150" cy="43974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2</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6</xdr:row>
      <xdr:rowOff>238919</xdr:rowOff>
    </xdr:to>
    <xdr:sp macro="" textlink="">
      <xdr:nvSpPr>
        <xdr:cNvPr id="19" name="Rectangle 18">
          <a:extLst>
            <a:ext uri="{FF2B5EF4-FFF2-40B4-BE49-F238E27FC236}">
              <a16:creationId xmlns:a16="http://schemas.microsoft.com/office/drawing/2014/main" id="{3F1F807D-F47E-4DE0-B7D6-52C249AB128E}"/>
            </a:ext>
          </a:extLst>
        </xdr:cNvPr>
        <xdr:cNvSpPr/>
      </xdr:nvSpPr>
      <xdr:spPr>
        <a:xfrm>
          <a:off x="0" y="180971"/>
          <a:ext cx="1800225" cy="1241289"/>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6</xdr:row>
      <xdr:rowOff>243277</xdr:rowOff>
    </xdr:to>
    <xdr:sp macro="" textlink="">
      <xdr:nvSpPr>
        <xdr:cNvPr id="20" name="Flowchart: Delay 19">
          <a:extLst>
            <a:ext uri="{FF2B5EF4-FFF2-40B4-BE49-F238E27FC236}">
              <a16:creationId xmlns:a16="http://schemas.microsoft.com/office/drawing/2014/main" id="{ED96BA08-85BE-408B-B22A-53A731F3696E}"/>
            </a:ext>
          </a:extLst>
        </xdr:cNvPr>
        <xdr:cNvSpPr/>
      </xdr:nvSpPr>
      <xdr:spPr>
        <a:xfrm>
          <a:off x="1333500" y="179294"/>
          <a:ext cx="847725" cy="1247324"/>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158708</xdr:colOff>
      <xdr:row>1</xdr:row>
      <xdr:rowOff>155933</xdr:rowOff>
    </xdr:from>
    <xdr:to>
      <xdr:col>0</xdr:col>
      <xdr:colOff>1791749</xdr:colOff>
      <xdr:row>6</xdr:row>
      <xdr:rowOff>98528</xdr:rowOff>
    </xdr:to>
    <xdr:pic>
      <xdr:nvPicPr>
        <xdr:cNvPr id="21" name="Picture 20">
          <a:extLst>
            <a:ext uri="{FF2B5EF4-FFF2-40B4-BE49-F238E27FC236}">
              <a16:creationId xmlns:a16="http://schemas.microsoft.com/office/drawing/2014/main" id="{63F79D39-DA6C-4679-8098-E0558DDD205C}"/>
            </a:ext>
          </a:extLst>
        </xdr:cNvPr>
        <xdr:cNvPicPr>
          <a:picLocks noChangeAspect="1"/>
        </xdr:cNvPicPr>
      </xdr:nvPicPr>
      <xdr:blipFill>
        <a:blip xmlns:r="http://schemas.openxmlformats.org/officeDocument/2006/relationships" r:embed="rId1"/>
        <a:stretch>
          <a:fillRect/>
        </a:stretch>
      </xdr:blipFill>
      <xdr:spPr>
        <a:xfrm>
          <a:off x="158708" y="343310"/>
          <a:ext cx="1633041" cy="954431"/>
        </a:xfrm>
        <a:prstGeom prst="rect">
          <a:avLst/>
        </a:prstGeom>
      </xdr:spPr>
    </xdr:pic>
    <xdr:clientData/>
  </xdr:twoCellAnchor>
  <xdr:oneCellAnchor>
    <xdr:from>
      <xdr:col>0</xdr:col>
      <xdr:colOff>199579</xdr:colOff>
      <xdr:row>7</xdr:row>
      <xdr:rowOff>107009</xdr:rowOff>
    </xdr:from>
    <xdr:ext cx="2609850" cy="630942"/>
    <xdr:sp macro="" textlink="">
      <xdr:nvSpPr>
        <xdr:cNvPr id="22" name="TextBox 21">
          <a:extLst>
            <a:ext uri="{FF2B5EF4-FFF2-40B4-BE49-F238E27FC236}">
              <a16:creationId xmlns:a16="http://schemas.microsoft.com/office/drawing/2014/main" id="{68119316-1B69-4975-A734-865A385BD2A6}"/>
            </a:ext>
          </a:extLst>
        </xdr:cNvPr>
        <xdr:cNvSpPr txBox="1"/>
      </xdr:nvSpPr>
      <xdr:spPr>
        <a:xfrm>
          <a:off x="199579" y="1559291"/>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12</xdr:row>
      <xdr:rowOff>36287</xdr:rowOff>
    </xdr:from>
    <xdr:ext cx="2686050" cy="361637"/>
    <xdr:sp macro="" textlink="">
      <xdr:nvSpPr>
        <xdr:cNvPr id="23" name="TextBox 22">
          <a:extLst>
            <a:ext uri="{FF2B5EF4-FFF2-40B4-BE49-F238E27FC236}">
              <a16:creationId xmlns:a16="http://schemas.microsoft.com/office/drawing/2014/main" id="{060BB1E5-8218-4981-8A83-F0FFA40E3B50}"/>
            </a:ext>
          </a:extLst>
        </xdr:cNvPr>
        <xdr:cNvSpPr txBox="1"/>
      </xdr:nvSpPr>
      <xdr:spPr>
        <a:xfrm>
          <a:off x="171005" y="2546405"/>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15</xdr:row>
      <xdr:rowOff>148268</xdr:rowOff>
    </xdr:from>
    <xdr:ext cx="2212903" cy="593368"/>
    <xdr:sp macro="" textlink="">
      <xdr:nvSpPr>
        <xdr:cNvPr id="24" name="TextBox 23">
          <a:extLst>
            <a:ext uri="{FF2B5EF4-FFF2-40B4-BE49-F238E27FC236}">
              <a16:creationId xmlns:a16="http://schemas.microsoft.com/office/drawing/2014/main" id="{655F413C-F524-46BD-A9F3-01E3B9EBE0AB}"/>
            </a:ext>
          </a:extLst>
        </xdr:cNvPr>
        <xdr:cNvSpPr txBox="1"/>
      </xdr:nvSpPr>
      <xdr:spPr>
        <a:xfrm>
          <a:off x="417158" y="3196268"/>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20</xdr:row>
      <xdr:rowOff>172211</xdr:rowOff>
    </xdr:from>
    <xdr:ext cx="1609725" cy="438582"/>
    <xdr:sp macro="" textlink="">
      <xdr:nvSpPr>
        <xdr:cNvPr id="25" name="TextBox 24">
          <a:extLst>
            <a:ext uri="{FF2B5EF4-FFF2-40B4-BE49-F238E27FC236}">
              <a16:creationId xmlns:a16="http://schemas.microsoft.com/office/drawing/2014/main" id="{665C62D4-6993-480B-8E89-958ABD0DE25A}"/>
            </a:ext>
          </a:extLst>
        </xdr:cNvPr>
        <xdr:cNvSpPr txBox="1"/>
      </xdr:nvSpPr>
      <xdr:spPr>
        <a:xfrm>
          <a:off x="752029" y="4116682"/>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280346</xdr:colOff>
      <xdr:row>24</xdr:row>
      <xdr:rowOff>53801</xdr:rowOff>
    </xdr:from>
    <xdr:to>
      <xdr:col>0</xdr:col>
      <xdr:colOff>2746744</xdr:colOff>
      <xdr:row>27</xdr:row>
      <xdr:rowOff>160008</xdr:rowOff>
    </xdr:to>
    <xdr:sp macro="" textlink="">
      <xdr:nvSpPr>
        <xdr:cNvPr id="26" name="Rectangle: Rounded Corners 25">
          <a:hlinkClick xmlns:r="http://schemas.openxmlformats.org/officeDocument/2006/relationships" r:id="rId2"/>
          <a:extLst>
            <a:ext uri="{FF2B5EF4-FFF2-40B4-BE49-F238E27FC236}">
              <a16:creationId xmlns:a16="http://schemas.microsoft.com/office/drawing/2014/main" id="{5C42A15C-1F29-4B92-A9D1-58ADB9F1D9EF}"/>
            </a:ext>
          </a:extLst>
        </xdr:cNvPr>
        <xdr:cNvSpPr/>
      </xdr:nvSpPr>
      <xdr:spPr>
        <a:xfrm>
          <a:off x="280346" y="4742342"/>
          <a:ext cx="2466398" cy="64409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Depresiasi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600936</xdr:colOff>
      <xdr:row>46</xdr:row>
      <xdr:rowOff>77761</xdr:rowOff>
    </xdr:from>
    <xdr:to>
      <xdr:col>0</xdr:col>
      <xdr:colOff>2439261</xdr:colOff>
      <xdr:row>49</xdr:row>
      <xdr:rowOff>24354</xdr:rowOff>
    </xdr:to>
    <xdr:sp macro="" textlink="">
      <xdr:nvSpPr>
        <xdr:cNvPr id="27" name="Rectangle: Rounded Corners 26">
          <a:hlinkClick xmlns:r="http://schemas.openxmlformats.org/officeDocument/2006/relationships" r:id="rId3"/>
          <a:extLst>
            <a:ext uri="{FF2B5EF4-FFF2-40B4-BE49-F238E27FC236}">
              <a16:creationId xmlns:a16="http://schemas.microsoft.com/office/drawing/2014/main" id="{A374614A-ADCE-487E-8B6A-93E2EC295966}"/>
            </a:ext>
          </a:extLst>
        </xdr:cNvPr>
        <xdr:cNvSpPr/>
      </xdr:nvSpPr>
      <xdr:spPr>
        <a:xfrm>
          <a:off x="600936" y="8710773"/>
          <a:ext cx="1838325" cy="48447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50</xdr:row>
      <xdr:rowOff>45979</xdr:rowOff>
    </xdr:from>
    <xdr:to>
      <xdr:col>0</xdr:col>
      <xdr:colOff>2051511</xdr:colOff>
      <xdr:row>52</xdr:row>
      <xdr:rowOff>158443</xdr:rowOff>
    </xdr:to>
    <xdr:sp macro="" textlink="">
      <xdr:nvSpPr>
        <xdr:cNvPr id="28" name="Rectangle: Rounded Corners 27">
          <a:hlinkClick xmlns:r="http://schemas.openxmlformats.org/officeDocument/2006/relationships" r:id="rId4"/>
          <a:extLst>
            <a:ext uri="{FF2B5EF4-FFF2-40B4-BE49-F238E27FC236}">
              <a16:creationId xmlns:a16="http://schemas.microsoft.com/office/drawing/2014/main" id="{851DF47D-1D08-417D-80E3-16D5EBCCFF85}"/>
            </a:ext>
          </a:extLst>
        </xdr:cNvPr>
        <xdr:cNvSpPr/>
      </xdr:nvSpPr>
      <xdr:spPr>
        <a:xfrm>
          <a:off x="851361" y="9396167"/>
          <a:ext cx="1200150" cy="47105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54</xdr:row>
      <xdr:rowOff>7060</xdr:rowOff>
    </xdr:from>
    <xdr:to>
      <xdr:col>0</xdr:col>
      <xdr:colOff>2041988</xdr:colOff>
      <xdr:row>56</xdr:row>
      <xdr:rowOff>134085</xdr:rowOff>
    </xdr:to>
    <xdr:sp macro="" textlink="">
      <xdr:nvSpPr>
        <xdr:cNvPr id="29" name="Rectangle: Rounded Corners 28">
          <a:hlinkClick xmlns:r="http://schemas.openxmlformats.org/officeDocument/2006/relationships" r:id="rId5"/>
          <a:extLst>
            <a:ext uri="{FF2B5EF4-FFF2-40B4-BE49-F238E27FC236}">
              <a16:creationId xmlns:a16="http://schemas.microsoft.com/office/drawing/2014/main" id="{43890136-75AF-4C1E-9161-6E422724E784}"/>
            </a:ext>
          </a:extLst>
        </xdr:cNvPr>
        <xdr:cNvSpPr/>
      </xdr:nvSpPr>
      <xdr:spPr>
        <a:xfrm>
          <a:off x="841837" y="10074425"/>
          <a:ext cx="1200151" cy="48561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62</xdr:row>
      <xdr:rowOff>100585</xdr:rowOff>
    </xdr:from>
    <xdr:to>
      <xdr:col>0</xdr:col>
      <xdr:colOff>2072584</xdr:colOff>
      <xdr:row>65</xdr:row>
      <xdr:rowOff>171904</xdr:rowOff>
    </xdr:to>
    <xdr:sp macro="" textlink="">
      <xdr:nvSpPr>
        <xdr:cNvPr id="30" name="Rectangle: Rounded Corners 29">
          <a:hlinkClick xmlns:r="http://schemas.openxmlformats.org/officeDocument/2006/relationships" r:id="rId6"/>
          <a:extLst>
            <a:ext uri="{FF2B5EF4-FFF2-40B4-BE49-F238E27FC236}">
              <a16:creationId xmlns:a16="http://schemas.microsoft.com/office/drawing/2014/main" id="{2E15118B-792C-4F7E-B52C-103D40DF6673}"/>
            </a:ext>
          </a:extLst>
        </xdr:cNvPr>
        <xdr:cNvSpPr/>
      </xdr:nvSpPr>
      <xdr:spPr>
        <a:xfrm>
          <a:off x="853384" y="11602303"/>
          <a:ext cx="1219200" cy="60920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57</xdr:row>
      <xdr:rowOff>176133</xdr:rowOff>
    </xdr:from>
    <xdr:to>
      <xdr:col>0</xdr:col>
      <xdr:colOff>2049860</xdr:colOff>
      <xdr:row>60</xdr:row>
      <xdr:rowOff>138408</xdr:rowOff>
    </xdr:to>
    <xdr:sp macro="" textlink="">
      <xdr:nvSpPr>
        <xdr:cNvPr id="31" name="Rectangle: Rounded Corners 30">
          <a:hlinkClick xmlns:r="http://schemas.openxmlformats.org/officeDocument/2006/relationships" r:id="rId7"/>
          <a:extLst>
            <a:ext uri="{FF2B5EF4-FFF2-40B4-BE49-F238E27FC236}">
              <a16:creationId xmlns:a16="http://schemas.microsoft.com/office/drawing/2014/main" id="{3FBD974B-4DEA-445B-9F24-419ADBED4860}"/>
            </a:ext>
          </a:extLst>
        </xdr:cNvPr>
        <xdr:cNvSpPr/>
      </xdr:nvSpPr>
      <xdr:spPr>
        <a:xfrm>
          <a:off x="849709" y="10781380"/>
          <a:ext cx="1200151" cy="50015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288315</xdr:colOff>
      <xdr:row>29</xdr:row>
      <xdr:rowOff>47242</xdr:rowOff>
    </xdr:from>
    <xdr:to>
      <xdr:col>0</xdr:col>
      <xdr:colOff>2755605</xdr:colOff>
      <xdr:row>32</xdr:row>
      <xdr:rowOff>136559</xdr:rowOff>
    </xdr:to>
    <xdr:sp macro="" textlink="">
      <xdr:nvSpPr>
        <xdr:cNvPr id="32" name="Rectangle: Rounded Corners 31">
          <a:hlinkClick xmlns:r="http://schemas.openxmlformats.org/officeDocument/2006/relationships" r:id="rId8"/>
          <a:extLst>
            <a:ext uri="{FF2B5EF4-FFF2-40B4-BE49-F238E27FC236}">
              <a16:creationId xmlns:a16="http://schemas.microsoft.com/office/drawing/2014/main" id="{78A10CD5-FA4A-4447-881F-E7B29A7C164A}"/>
            </a:ext>
          </a:extLst>
        </xdr:cNvPr>
        <xdr:cNvSpPr/>
      </xdr:nvSpPr>
      <xdr:spPr>
        <a:xfrm>
          <a:off x="288315" y="5632254"/>
          <a:ext cx="2467290" cy="62719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a:t>
          </a:r>
          <a:r>
            <a:rPr lang="en-ID" sz="1200" b="1" baseline="0">
              <a:solidFill>
                <a:schemeClr val="bg1"/>
              </a:solidFill>
              <a:latin typeface="Poppins" panose="00000500000000000000" pitchFamily="2" charset="0"/>
              <a:cs typeface="Poppins" panose="00000500000000000000" pitchFamily="2" charset="0"/>
            </a:rPr>
            <a:t> Pembelian Tunai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288314</xdr:colOff>
      <xdr:row>33</xdr:row>
      <xdr:rowOff>151996</xdr:rowOff>
    </xdr:from>
    <xdr:to>
      <xdr:col>0</xdr:col>
      <xdr:colOff>2746743</xdr:colOff>
      <xdr:row>37</xdr:row>
      <xdr:rowOff>44858</xdr:rowOff>
    </xdr:to>
    <xdr:sp macro="" textlink="">
      <xdr:nvSpPr>
        <xdr:cNvPr id="33" name="Rectangle: Rounded Corners 32">
          <a:hlinkClick xmlns:r="http://schemas.openxmlformats.org/officeDocument/2006/relationships" r:id="rId9"/>
          <a:extLst>
            <a:ext uri="{FF2B5EF4-FFF2-40B4-BE49-F238E27FC236}">
              <a16:creationId xmlns:a16="http://schemas.microsoft.com/office/drawing/2014/main" id="{358CBCC2-73E8-4D72-AB0D-BB5C4604058E}"/>
            </a:ext>
          </a:extLst>
        </xdr:cNvPr>
        <xdr:cNvSpPr/>
      </xdr:nvSpPr>
      <xdr:spPr>
        <a:xfrm>
          <a:off x="288314" y="6454184"/>
          <a:ext cx="2458429" cy="61003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Pembelian</a:t>
          </a:r>
          <a:r>
            <a:rPr lang="en-ID" sz="1200" b="1" baseline="0">
              <a:solidFill>
                <a:schemeClr val="bg1"/>
              </a:solidFill>
              <a:latin typeface="Poppins" panose="00000500000000000000" pitchFamily="2" charset="0"/>
              <a:cs typeface="Poppins" panose="00000500000000000000" pitchFamily="2" charset="0"/>
            </a:rPr>
            <a:t> Angsuran</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888575</xdr:colOff>
      <xdr:row>39</xdr:row>
      <xdr:rowOff>16302</xdr:rowOff>
    </xdr:from>
    <xdr:to>
      <xdr:col>0</xdr:col>
      <xdr:colOff>2088725</xdr:colOff>
      <xdr:row>42</xdr:row>
      <xdr:rowOff>20469</xdr:rowOff>
    </xdr:to>
    <xdr:sp macro="" textlink="">
      <xdr:nvSpPr>
        <xdr:cNvPr id="34" name="Rectangle: Rounded Corners 33">
          <a:hlinkClick xmlns:r="http://schemas.openxmlformats.org/officeDocument/2006/relationships" r:id="rId10"/>
          <a:extLst>
            <a:ext uri="{FF2B5EF4-FFF2-40B4-BE49-F238E27FC236}">
              <a16:creationId xmlns:a16="http://schemas.microsoft.com/office/drawing/2014/main" id="{5B3A6A0B-BFFC-4DE7-B6E2-C0793244DD73}"/>
            </a:ext>
          </a:extLst>
        </xdr:cNvPr>
        <xdr:cNvSpPr/>
      </xdr:nvSpPr>
      <xdr:spPr>
        <a:xfrm>
          <a:off x="888575" y="7394255"/>
          <a:ext cx="1200150" cy="542049"/>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Latihan 1</a:t>
          </a:r>
          <a:endParaRPr lang="en-ID" sz="16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43</xdr:row>
      <xdr:rowOff>4501</xdr:rowOff>
    </xdr:from>
    <xdr:to>
      <xdr:col>0</xdr:col>
      <xdr:colOff>2086197</xdr:colOff>
      <xdr:row>45</xdr:row>
      <xdr:rowOff>81524</xdr:rowOff>
    </xdr:to>
    <xdr:sp macro="" textlink="">
      <xdr:nvSpPr>
        <xdr:cNvPr id="35" name="Rectangle: Rounded Corners 34">
          <a:hlinkClick xmlns:r="http://schemas.openxmlformats.org/officeDocument/2006/relationships" r:id="rId11"/>
          <a:extLst>
            <a:ext uri="{FF2B5EF4-FFF2-40B4-BE49-F238E27FC236}">
              <a16:creationId xmlns:a16="http://schemas.microsoft.com/office/drawing/2014/main" id="{DE3CDDE7-A027-4A26-AC63-257238CAC6B3}"/>
            </a:ext>
          </a:extLst>
        </xdr:cNvPr>
        <xdr:cNvSpPr/>
      </xdr:nvSpPr>
      <xdr:spPr>
        <a:xfrm>
          <a:off x="886047" y="8099630"/>
          <a:ext cx="1200150" cy="43561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2</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1677</xdr:rowOff>
    </xdr:from>
    <xdr:to>
      <xdr:col>0</xdr:col>
      <xdr:colOff>1800225</xdr:colOff>
      <xdr:row>8</xdr:row>
      <xdr:rowOff>8526</xdr:rowOff>
    </xdr:to>
    <xdr:sp macro="" textlink="">
      <xdr:nvSpPr>
        <xdr:cNvPr id="19" name="Rectangle 18">
          <a:extLst>
            <a:ext uri="{FF2B5EF4-FFF2-40B4-BE49-F238E27FC236}">
              <a16:creationId xmlns:a16="http://schemas.microsoft.com/office/drawing/2014/main" id="{DD36CD64-E5A0-4A40-9543-73FDCF053580}"/>
            </a:ext>
          </a:extLst>
        </xdr:cNvPr>
        <xdr:cNvSpPr/>
      </xdr:nvSpPr>
      <xdr:spPr>
        <a:xfrm>
          <a:off x="0" y="367437"/>
          <a:ext cx="1800225" cy="1241289"/>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2</xdr:row>
      <xdr:rowOff>0</xdr:rowOff>
    </xdr:from>
    <xdr:to>
      <xdr:col>0</xdr:col>
      <xdr:colOff>2181225</xdr:colOff>
      <xdr:row>8</xdr:row>
      <xdr:rowOff>12884</xdr:rowOff>
    </xdr:to>
    <xdr:sp macro="" textlink="">
      <xdr:nvSpPr>
        <xdr:cNvPr id="20" name="Flowchart: Delay 19">
          <a:extLst>
            <a:ext uri="{FF2B5EF4-FFF2-40B4-BE49-F238E27FC236}">
              <a16:creationId xmlns:a16="http://schemas.microsoft.com/office/drawing/2014/main" id="{005C31C4-7AC6-4C85-BD15-1F877EE46145}"/>
            </a:ext>
          </a:extLst>
        </xdr:cNvPr>
        <xdr:cNvSpPr/>
      </xdr:nvSpPr>
      <xdr:spPr>
        <a:xfrm>
          <a:off x="1333500" y="365760"/>
          <a:ext cx="847725" cy="1247324"/>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186691</xdr:colOff>
      <xdr:row>2</xdr:row>
      <xdr:rowOff>130074</xdr:rowOff>
    </xdr:from>
    <xdr:to>
      <xdr:col>0</xdr:col>
      <xdr:colOff>1718232</xdr:colOff>
      <xdr:row>6</xdr:row>
      <xdr:rowOff>190500</xdr:rowOff>
    </xdr:to>
    <xdr:pic>
      <xdr:nvPicPr>
        <xdr:cNvPr id="21" name="Picture 20">
          <a:extLst>
            <a:ext uri="{FF2B5EF4-FFF2-40B4-BE49-F238E27FC236}">
              <a16:creationId xmlns:a16="http://schemas.microsoft.com/office/drawing/2014/main" id="{A560BF11-6BC2-40D3-BA2B-83A893EDAD15}"/>
            </a:ext>
          </a:extLst>
        </xdr:cNvPr>
        <xdr:cNvPicPr>
          <a:picLocks noChangeAspect="1"/>
        </xdr:cNvPicPr>
      </xdr:nvPicPr>
      <xdr:blipFill>
        <a:blip xmlns:r="http://schemas.openxmlformats.org/officeDocument/2006/relationships" r:embed="rId1"/>
        <a:stretch>
          <a:fillRect/>
        </a:stretch>
      </xdr:blipFill>
      <xdr:spPr>
        <a:xfrm>
          <a:off x="186691" y="495834"/>
          <a:ext cx="1531541" cy="898626"/>
        </a:xfrm>
        <a:prstGeom prst="rect">
          <a:avLst/>
        </a:prstGeom>
      </xdr:spPr>
    </xdr:pic>
    <xdr:clientData/>
  </xdr:twoCellAnchor>
  <xdr:oneCellAnchor>
    <xdr:from>
      <xdr:col>0</xdr:col>
      <xdr:colOff>199579</xdr:colOff>
      <xdr:row>8</xdr:row>
      <xdr:rowOff>145557</xdr:rowOff>
    </xdr:from>
    <xdr:ext cx="2609850" cy="630942"/>
    <xdr:sp macro="" textlink="">
      <xdr:nvSpPr>
        <xdr:cNvPr id="22" name="TextBox 21">
          <a:extLst>
            <a:ext uri="{FF2B5EF4-FFF2-40B4-BE49-F238E27FC236}">
              <a16:creationId xmlns:a16="http://schemas.microsoft.com/office/drawing/2014/main" id="{FA8CB6B9-C73D-434E-8021-FFDE14ABEAE0}"/>
            </a:ext>
          </a:extLst>
        </xdr:cNvPr>
        <xdr:cNvSpPr txBox="1"/>
      </xdr:nvSpPr>
      <xdr:spPr>
        <a:xfrm>
          <a:off x="199579" y="1745757"/>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11</xdr:row>
      <xdr:rowOff>73491</xdr:rowOff>
    </xdr:from>
    <xdr:ext cx="2686050" cy="361637"/>
    <xdr:sp macro="" textlink="">
      <xdr:nvSpPr>
        <xdr:cNvPr id="23" name="TextBox 22">
          <a:extLst>
            <a:ext uri="{FF2B5EF4-FFF2-40B4-BE49-F238E27FC236}">
              <a16:creationId xmlns:a16="http://schemas.microsoft.com/office/drawing/2014/main" id="{8E1A3A52-8159-4975-9A7B-D25CCD48604D}"/>
            </a:ext>
          </a:extLst>
        </xdr:cNvPr>
        <xdr:cNvSpPr txBox="1"/>
      </xdr:nvSpPr>
      <xdr:spPr>
        <a:xfrm>
          <a:off x="171005" y="2252811"/>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13</xdr:row>
      <xdr:rowOff>167094</xdr:rowOff>
    </xdr:from>
    <xdr:ext cx="2212903" cy="593368"/>
    <xdr:sp macro="" textlink="">
      <xdr:nvSpPr>
        <xdr:cNvPr id="24" name="TextBox 23">
          <a:extLst>
            <a:ext uri="{FF2B5EF4-FFF2-40B4-BE49-F238E27FC236}">
              <a16:creationId xmlns:a16="http://schemas.microsoft.com/office/drawing/2014/main" id="{7B4083A7-8A57-4D06-B24C-22FF2140E8D0}"/>
            </a:ext>
          </a:extLst>
        </xdr:cNvPr>
        <xdr:cNvSpPr txBox="1"/>
      </xdr:nvSpPr>
      <xdr:spPr>
        <a:xfrm>
          <a:off x="417158" y="2773134"/>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16</xdr:row>
      <xdr:rowOff>195968</xdr:rowOff>
    </xdr:from>
    <xdr:ext cx="1609725" cy="438582"/>
    <xdr:sp macro="" textlink="">
      <xdr:nvSpPr>
        <xdr:cNvPr id="25" name="TextBox 24">
          <a:extLst>
            <a:ext uri="{FF2B5EF4-FFF2-40B4-BE49-F238E27FC236}">
              <a16:creationId xmlns:a16="http://schemas.microsoft.com/office/drawing/2014/main" id="{87E13AEE-9784-4AB6-975D-1F9E496D78C3}"/>
            </a:ext>
          </a:extLst>
        </xdr:cNvPr>
        <xdr:cNvSpPr txBox="1"/>
      </xdr:nvSpPr>
      <xdr:spPr>
        <a:xfrm>
          <a:off x="752029" y="3396368"/>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IV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280346</xdr:colOff>
      <xdr:row>20</xdr:row>
      <xdr:rowOff>29148</xdr:rowOff>
    </xdr:from>
    <xdr:to>
      <xdr:col>0</xdr:col>
      <xdr:colOff>2746744</xdr:colOff>
      <xdr:row>23</xdr:row>
      <xdr:rowOff>124598</xdr:rowOff>
    </xdr:to>
    <xdr:sp macro="" textlink="">
      <xdr:nvSpPr>
        <xdr:cNvPr id="26" name="Rectangle: Rounded Corners 25">
          <a:hlinkClick xmlns:r="http://schemas.openxmlformats.org/officeDocument/2006/relationships" r:id="rId2"/>
          <a:extLst>
            <a:ext uri="{FF2B5EF4-FFF2-40B4-BE49-F238E27FC236}">
              <a16:creationId xmlns:a16="http://schemas.microsoft.com/office/drawing/2014/main" id="{348BBDAC-B793-4922-BBE1-FAB9AC8AC938}"/>
            </a:ext>
          </a:extLst>
        </xdr:cNvPr>
        <xdr:cNvSpPr/>
      </xdr:nvSpPr>
      <xdr:spPr>
        <a:xfrm>
          <a:off x="280346" y="4022028"/>
          <a:ext cx="2466398" cy="644090"/>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Depresiasi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600936</xdr:colOff>
      <xdr:row>41</xdr:row>
      <xdr:rowOff>157099</xdr:rowOff>
    </xdr:from>
    <xdr:to>
      <xdr:col>0</xdr:col>
      <xdr:colOff>2439261</xdr:colOff>
      <xdr:row>44</xdr:row>
      <xdr:rowOff>92934</xdr:rowOff>
    </xdr:to>
    <xdr:sp macro="" textlink="">
      <xdr:nvSpPr>
        <xdr:cNvPr id="27" name="Rectangle: Rounded Corners 26">
          <a:hlinkClick xmlns:r="http://schemas.openxmlformats.org/officeDocument/2006/relationships" r:id="rId3"/>
          <a:extLst>
            <a:ext uri="{FF2B5EF4-FFF2-40B4-BE49-F238E27FC236}">
              <a16:creationId xmlns:a16="http://schemas.microsoft.com/office/drawing/2014/main" id="{A06FA3B0-9468-44A7-8AAB-461F64776DF0}"/>
            </a:ext>
          </a:extLst>
        </xdr:cNvPr>
        <xdr:cNvSpPr/>
      </xdr:nvSpPr>
      <xdr:spPr>
        <a:xfrm>
          <a:off x="600936" y="7990459"/>
          <a:ext cx="1838325" cy="48447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45</xdr:row>
      <xdr:rowOff>110973</xdr:rowOff>
    </xdr:from>
    <xdr:to>
      <xdr:col>0</xdr:col>
      <xdr:colOff>2051511</xdr:colOff>
      <xdr:row>48</xdr:row>
      <xdr:rowOff>33385</xdr:rowOff>
    </xdr:to>
    <xdr:sp macro="" textlink="">
      <xdr:nvSpPr>
        <xdr:cNvPr id="28" name="Rectangle: Rounded Corners 27">
          <a:hlinkClick xmlns:r="http://schemas.openxmlformats.org/officeDocument/2006/relationships" r:id="rId4"/>
          <a:extLst>
            <a:ext uri="{FF2B5EF4-FFF2-40B4-BE49-F238E27FC236}">
              <a16:creationId xmlns:a16="http://schemas.microsoft.com/office/drawing/2014/main" id="{F27D16B1-9393-4A1D-AD46-E8A9DBA8DF63}"/>
            </a:ext>
          </a:extLst>
        </xdr:cNvPr>
        <xdr:cNvSpPr/>
      </xdr:nvSpPr>
      <xdr:spPr>
        <a:xfrm>
          <a:off x="851361" y="8675853"/>
          <a:ext cx="1200150" cy="47105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49</xdr:row>
      <xdr:rowOff>57711</xdr:rowOff>
    </xdr:from>
    <xdr:to>
      <xdr:col>0</xdr:col>
      <xdr:colOff>2041988</xdr:colOff>
      <xdr:row>51</xdr:row>
      <xdr:rowOff>177564</xdr:rowOff>
    </xdr:to>
    <xdr:sp macro="" textlink="">
      <xdr:nvSpPr>
        <xdr:cNvPr id="29" name="Rectangle: Rounded Corners 28">
          <a:hlinkClick xmlns:r="http://schemas.openxmlformats.org/officeDocument/2006/relationships" r:id="rId5"/>
          <a:extLst>
            <a:ext uri="{FF2B5EF4-FFF2-40B4-BE49-F238E27FC236}">
              <a16:creationId xmlns:a16="http://schemas.microsoft.com/office/drawing/2014/main" id="{A0ABE7BC-93C7-4B91-8AE9-6BCB6997E2A7}"/>
            </a:ext>
          </a:extLst>
        </xdr:cNvPr>
        <xdr:cNvSpPr/>
      </xdr:nvSpPr>
      <xdr:spPr>
        <a:xfrm>
          <a:off x="841837" y="9354111"/>
          <a:ext cx="1200151" cy="48561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57</xdr:row>
      <xdr:rowOff>122549</xdr:rowOff>
    </xdr:from>
    <xdr:to>
      <xdr:col>0</xdr:col>
      <xdr:colOff>2072584</xdr:colOff>
      <xdr:row>61</xdr:row>
      <xdr:rowOff>230</xdr:rowOff>
    </xdr:to>
    <xdr:sp macro="" textlink="">
      <xdr:nvSpPr>
        <xdr:cNvPr id="30" name="Rectangle: Rounded Corners 29">
          <a:hlinkClick xmlns:r="http://schemas.openxmlformats.org/officeDocument/2006/relationships" r:id="rId6"/>
          <a:extLst>
            <a:ext uri="{FF2B5EF4-FFF2-40B4-BE49-F238E27FC236}">
              <a16:creationId xmlns:a16="http://schemas.microsoft.com/office/drawing/2014/main" id="{3E10F319-D737-4644-98C0-6263020532CA}"/>
            </a:ext>
          </a:extLst>
        </xdr:cNvPr>
        <xdr:cNvSpPr/>
      </xdr:nvSpPr>
      <xdr:spPr>
        <a:xfrm>
          <a:off x="853384" y="10881989"/>
          <a:ext cx="1219200" cy="60920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53</xdr:row>
      <xdr:rowOff>33146</xdr:rowOff>
    </xdr:from>
    <xdr:to>
      <xdr:col>0</xdr:col>
      <xdr:colOff>2049860</xdr:colOff>
      <xdr:row>55</xdr:row>
      <xdr:rowOff>167543</xdr:rowOff>
    </xdr:to>
    <xdr:sp macro="" textlink="">
      <xdr:nvSpPr>
        <xdr:cNvPr id="31" name="Rectangle: Rounded Corners 30">
          <a:hlinkClick xmlns:r="http://schemas.openxmlformats.org/officeDocument/2006/relationships" r:id="rId7"/>
          <a:extLst>
            <a:ext uri="{FF2B5EF4-FFF2-40B4-BE49-F238E27FC236}">
              <a16:creationId xmlns:a16="http://schemas.microsoft.com/office/drawing/2014/main" id="{67A22AD9-DA62-41B4-86BE-384FF652A3AA}"/>
            </a:ext>
          </a:extLst>
        </xdr:cNvPr>
        <xdr:cNvSpPr/>
      </xdr:nvSpPr>
      <xdr:spPr>
        <a:xfrm>
          <a:off x="849709" y="10061066"/>
          <a:ext cx="1200151" cy="50015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288315</xdr:colOff>
      <xdr:row>25</xdr:row>
      <xdr:rowOff>4660</xdr:rowOff>
    </xdr:from>
    <xdr:to>
      <xdr:col>0</xdr:col>
      <xdr:colOff>2755605</xdr:colOff>
      <xdr:row>28</xdr:row>
      <xdr:rowOff>83219</xdr:rowOff>
    </xdr:to>
    <xdr:sp macro="" textlink="">
      <xdr:nvSpPr>
        <xdr:cNvPr id="32" name="Rectangle: Rounded Corners 31">
          <a:hlinkClick xmlns:r="http://schemas.openxmlformats.org/officeDocument/2006/relationships" r:id="rId8"/>
          <a:extLst>
            <a:ext uri="{FF2B5EF4-FFF2-40B4-BE49-F238E27FC236}">
              <a16:creationId xmlns:a16="http://schemas.microsoft.com/office/drawing/2014/main" id="{B035448D-CFEE-46B9-B430-270B0BCAED5F}"/>
            </a:ext>
          </a:extLst>
        </xdr:cNvPr>
        <xdr:cNvSpPr/>
      </xdr:nvSpPr>
      <xdr:spPr>
        <a:xfrm>
          <a:off x="288315" y="4911940"/>
          <a:ext cx="2467290" cy="62719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a:t>
          </a:r>
          <a:r>
            <a:rPr lang="en-ID" sz="1200" b="1" baseline="0">
              <a:solidFill>
                <a:schemeClr val="bg1"/>
              </a:solidFill>
              <a:latin typeface="Poppins" panose="00000500000000000000" pitchFamily="2" charset="0"/>
              <a:cs typeface="Poppins" panose="00000500000000000000" pitchFamily="2" charset="0"/>
            </a:rPr>
            <a:t> Pembelian Tunai</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288314</xdr:colOff>
      <xdr:row>29</xdr:row>
      <xdr:rowOff>95070</xdr:rowOff>
    </xdr:from>
    <xdr:to>
      <xdr:col>0</xdr:col>
      <xdr:colOff>2746743</xdr:colOff>
      <xdr:row>32</xdr:row>
      <xdr:rowOff>156469</xdr:rowOff>
    </xdr:to>
    <xdr:sp macro="" textlink="">
      <xdr:nvSpPr>
        <xdr:cNvPr id="33" name="Rectangle: Rounded Corners 32">
          <a:hlinkClick xmlns:r="http://schemas.openxmlformats.org/officeDocument/2006/relationships" r:id="rId9"/>
          <a:extLst>
            <a:ext uri="{FF2B5EF4-FFF2-40B4-BE49-F238E27FC236}">
              <a16:creationId xmlns:a16="http://schemas.microsoft.com/office/drawing/2014/main" id="{726F272B-FFBF-4DB7-955D-222435DDD5FA}"/>
            </a:ext>
          </a:extLst>
        </xdr:cNvPr>
        <xdr:cNvSpPr/>
      </xdr:nvSpPr>
      <xdr:spPr>
        <a:xfrm>
          <a:off x="288314" y="5733870"/>
          <a:ext cx="2458429" cy="61003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200" b="1">
              <a:solidFill>
                <a:schemeClr val="bg1"/>
              </a:solidFill>
              <a:latin typeface="Poppins" panose="00000500000000000000" pitchFamily="2" charset="0"/>
              <a:cs typeface="Poppins" panose="00000500000000000000" pitchFamily="2" charset="0"/>
            </a:rPr>
            <a:t>Cokas Pembelian</a:t>
          </a:r>
          <a:r>
            <a:rPr lang="en-ID" sz="1200" b="1" baseline="0">
              <a:solidFill>
                <a:schemeClr val="bg1"/>
              </a:solidFill>
              <a:latin typeface="Poppins" panose="00000500000000000000" pitchFamily="2" charset="0"/>
              <a:cs typeface="Poppins" panose="00000500000000000000" pitchFamily="2" charset="0"/>
            </a:rPr>
            <a:t> Angsuran</a:t>
          </a:r>
          <a:endParaRPr lang="en-ID" sz="12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888575</xdr:colOff>
      <xdr:row>34</xdr:row>
      <xdr:rowOff>120741</xdr:rowOff>
    </xdr:from>
    <xdr:to>
      <xdr:col>0</xdr:col>
      <xdr:colOff>2088725</xdr:colOff>
      <xdr:row>37</xdr:row>
      <xdr:rowOff>114150</xdr:rowOff>
    </xdr:to>
    <xdr:sp macro="" textlink="">
      <xdr:nvSpPr>
        <xdr:cNvPr id="34" name="Rectangle: Rounded Corners 33">
          <a:hlinkClick xmlns:r="http://schemas.openxmlformats.org/officeDocument/2006/relationships" r:id="rId10"/>
          <a:extLst>
            <a:ext uri="{FF2B5EF4-FFF2-40B4-BE49-F238E27FC236}">
              <a16:creationId xmlns:a16="http://schemas.microsoft.com/office/drawing/2014/main" id="{E3378D1D-A83D-45EA-944E-EBA508E99888}"/>
            </a:ext>
          </a:extLst>
        </xdr:cNvPr>
        <xdr:cNvSpPr/>
      </xdr:nvSpPr>
      <xdr:spPr>
        <a:xfrm>
          <a:off x="888575" y="6673941"/>
          <a:ext cx="1200150" cy="54204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38</xdr:row>
      <xdr:rowOff>94596</xdr:rowOff>
    </xdr:from>
    <xdr:to>
      <xdr:col>0</xdr:col>
      <xdr:colOff>2086197</xdr:colOff>
      <xdr:row>40</xdr:row>
      <xdr:rowOff>164448</xdr:rowOff>
    </xdr:to>
    <xdr:sp macro="" textlink="">
      <xdr:nvSpPr>
        <xdr:cNvPr id="35" name="Rectangle: Rounded Corners 34">
          <a:hlinkClick xmlns:r="http://schemas.openxmlformats.org/officeDocument/2006/relationships" r:id="rId11"/>
          <a:extLst>
            <a:ext uri="{FF2B5EF4-FFF2-40B4-BE49-F238E27FC236}">
              <a16:creationId xmlns:a16="http://schemas.microsoft.com/office/drawing/2014/main" id="{5F9E7C88-F8AE-4A89-B11D-05D0099D77F1}"/>
            </a:ext>
          </a:extLst>
        </xdr:cNvPr>
        <xdr:cNvSpPr/>
      </xdr:nvSpPr>
      <xdr:spPr>
        <a:xfrm>
          <a:off x="886047" y="7379316"/>
          <a:ext cx="1200150" cy="435612"/>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Latihan 2</a:t>
          </a:r>
          <a:endParaRPr lang="en-ID" sz="16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16.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15D0553F-1E50-4054-845A-CA48EB9A2E6A}"/>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142628F1-FD8C-4A25-BE89-52E4449E14C7}"/>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F8180794-6302-4A71-A8B4-4DB32BF0B061}"/>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13</xdr:col>
      <xdr:colOff>0</xdr:colOff>
      <xdr:row>16</xdr:row>
      <xdr:rowOff>119136</xdr:rowOff>
    </xdr:from>
    <xdr:ext cx="3200400" cy="630942"/>
    <xdr:sp macro="" textlink="">
      <xdr:nvSpPr>
        <xdr:cNvPr id="5" name="TextBox 4">
          <a:extLst>
            <a:ext uri="{FF2B5EF4-FFF2-40B4-BE49-F238E27FC236}">
              <a16:creationId xmlns:a16="http://schemas.microsoft.com/office/drawing/2014/main" id="{2476C53E-1DBF-4044-875E-A9CC6106D271}"/>
            </a:ext>
          </a:extLst>
        </xdr:cNvPr>
        <xdr:cNvSpPr txBox="1"/>
      </xdr:nvSpPr>
      <xdr:spPr>
        <a:xfrm>
          <a:off x="7924800" y="304521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 </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V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0</xdr:colOff>
      <xdr:row>0</xdr:row>
      <xdr:rowOff>171450</xdr:rowOff>
    </xdr:from>
    <xdr:to>
      <xdr:col>3</xdr:col>
      <xdr:colOff>352425</xdr:colOff>
      <xdr:row>9</xdr:row>
      <xdr:rowOff>28575</xdr:rowOff>
    </xdr:to>
    <xdr:sp macro="" textlink="">
      <xdr:nvSpPr>
        <xdr:cNvPr id="8" name="Rectangle 7">
          <a:extLst>
            <a:ext uri="{FF2B5EF4-FFF2-40B4-BE49-F238E27FC236}">
              <a16:creationId xmlns:a16="http://schemas.microsoft.com/office/drawing/2014/main" id="{AA90C7AF-5319-412B-A1C6-C024449DB9DD}"/>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9" name="Flowchart: Delay 8">
          <a:extLst>
            <a:ext uri="{FF2B5EF4-FFF2-40B4-BE49-F238E27FC236}">
              <a16:creationId xmlns:a16="http://schemas.microsoft.com/office/drawing/2014/main" id="{67D86F54-322B-4CD1-82CF-097EED612869}"/>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10" name="Picture 9">
          <a:extLst>
            <a:ext uri="{FF2B5EF4-FFF2-40B4-BE49-F238E27FC236}">
              <a16:creationId xmlns:a16="http://schemas.microsoft.com/office/drawing/2014/main" id="{61C49884-3004-41DF-BAE8-E12FC188B912}"/>
            </a:ext>
          </a:extLst>
        </xdr:cNvPr>
        <xdr:cNvPicPr>
          <a:picLocks noChangeAspect="1"/>
        </xdr:cNvPicPr>
      </xdr:nvPicPr>
      <xdr:blipFill>
        <a:blip xmlns:r="http://schemas.openxmlformats.org/officeDocument/2006/relationships" r:embed="rId1"/>
        <a:stretch>
          <a:fillRect/>
        </a:stretch>
      </xdr:blipFill>
      <xdr:spPr>
        <a:xfrm>
          <a:off x="342900" y="192405"/>
          <a:ext cx="2611393" cy="1463039"/>
        </a:xfrm>
        <a:prstGeom prst="rect">
          <a:avLst/>
        </a:prstGeom>
      </xdr:spPr>
    </xdr:pic>
    <xdr:clientData/>
  </xdr:twoCellAnchor>
  <xdr:twoCellAnchor>
    <xdr:from>
      <xdr:col>10</xdr:col>
      <xdr:colOff>414751</xdr:colOff>
      <xdr:row>20</xdr:row>
      <xdr:rowOff>174320</xdr:rowOff>
    </xdr:from>
    <xdr:to>
      <xdr:col>13</xdr:col>
      <xdr:colOff>424275</xdr:colOff>
      <xdr:row>22</xdr:row>
      <xdr:rowOff>174320</xdr:rowOff>
    </xdr:to>
    <xdr:sp macro="" textlink="">
      <xdr:nvSpPr>
        <xdr:cNvPr id="11" name="Rectangle: Rounded Corners 10">
          <a:hlinkClick xmlns:r="http://schemas.openxmlformats.org/officeDocument/2006/relationships" r:id="rId2"/>
          <a:extLst>
            <a:ext uri="{FF2B5EF4-FFF2-40B4-BE49-F238E27FC236}">
              <a16:creationId xmlns:a16="http://schemas.microsoft.com/office/drawing/2014/main" id="{4C352A19-0A58-4F95-B3D0-7ACF396977AC}"/>
            </a:ext>
          </a:extLst>
        </xdr:cNvPr>
        <xdr:cNvSpPr/>
      </xdr:nvSpPr>
      <xdr:spPr>
        <a:xfrm>
          <a:off x="6484920" y="3790591"/>
          <a:ext cx="1830575" cy="36162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161366</xdr:colOff>
      <xdr:row>28</xdr:row>
      <xdr:rowOff>175429</xdr:rowOff>
    </xdr:from>
    <xdr:to>
      <xdr:col>13</xdr:col>
      <xdr:colOff>142316</xdr:colOff>
      <xdr:row>31</xdr:row>
      <xdr:rowOff>81861</xdr:rowOff>
    </xdr:to>
    <xdr:sp macro="" textlink="">
      <xdr:nvSpPr>
        <xdr:cNvPr id="12" name="Rectangle: Rounded Corners 11">
          <a:hlinkClick xmlns:r="http://schemas.openxmlformats.org/officeDocument/2006/relationships" r:id="rId3"/>
          <a:extLst>
            <a:ext uri="{FF2B5EF4-FFF2-40B4-BE49-F238E27FC236}">
              <a16:creationId xmlns:a16="http://schemas.microsoft.com/office/drawing/2014/main" id="{9132E01F-8224-4714-913E-D2760E0D71ED}"/>
            </a:ext>
          </a:extLst>
        </xdr:cNvPr>
        <xdr:cNvSpPr/>
      </xdr:nvSpPr>
      <xdr:spPr>
        <a:xfrm>
          <a:off x="6838552" y="5238209"/>
          <a:ext cx="1194984" cy="44887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13</xdr:col>
      <xdr:colOff>351865</xdr:colOff>
      <xdr:row>29</xdr:row>
      <xdr:rowOff>10304</xdr:rowOff>
    </xdr:from>
    <xdr:to>
      <xdr:col>15</xdr:col>
      <xdr:colOff>332815</xdr:colOff>
      <xdr:row>31</xdr:row>
      <xdr:rowOff>67454</xdr:rowOff>
    </xdr:to>
    <xdr:sp macro="" textlink="">
      <xdr:nvSpPr>
        <xdr:cNvPr id="13" name="Rectangle: Rounded Corners 12">
          <a:hlinkClick xmlns:r="http://schemas.openxmlformats.org/officeDocument/2006/relationships" r:id="rId4"/>
          <a:extLst>
            <a:ext uri="{FF2B5EF4-FFF2-40B4-BE49-F238E27FC236}">
              <a16:creationId xmlns:a16="http://schemas.microsoft.com/office/drawing/2014/main" id="{D7235428-48FB-47A3-9555-7DFD000E0E4E}"/>
            </a:ext>
          </a:extLst>
        </xdr:cNvPr>
        <xdr:cNvSpPr/>
      </xdr:nvSpPr>
      <xdr:spPr>
        <a:xfrm>
          <a:off x="8243085" y="5253897"/>
          <a:ext cx="1194984" cy="41877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twoCellAnchor>
    <xdr:from>
      <xdr:col>18</xdr:col>
      <xdr:colOff>28576</xdr:colOff>
      <xdr:row>29</xdr:row>
      <xdr:rowOff>779</xdr:rowOff>
    </xdr:from>
    <xdr:to>
      <xdr:col>20</xdr:col>
      <xdr:colOff>28577</xdr:colOff>
      <xdr:row>31</xdr:row>
      <xdr:rowOff>67454</xdr:rowOff>
    </xdr:to>
    <xdr:sp macro="" textlink="">
      <xdr:nvSpPr>
        <xdr:cNvPr id="14" name="Rectangle: Rounded Corners 13">
          <a:hlinkClick xmlns:r="http://schemas.openxmlformats.org/officeDocument/2006/relationships" r:id="rId5"/>
          <a:extLst>
            <a:ext uri="{FF2B5EF4-FFF2-40B4-BE49-F238E27FC236}">
              <a16:creationId xmlns:a16="http://schemas.microsoft.com/office/drawing/2014/main" id="{52A5C420-D92B-4DA1-8B6D-33FCAD2090B0}"/>
            </a:ext>
          </a:extLst>
        </xdr:cNvPr>
        <xdr:cNvSpPr/>
      </xdr:nvSpPr>
      <xdr:spPr>
        <a:xfrm>
          <a:off x="10954881" y="5244372"/>
          <a:ext cx="1214035" cy="42830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tx1"/>
              </a:solidFill>
              <a:latin typeface="Poppins" panose="00000500000000000000" pitchFamily="2" charset="0"/>
              <a:cs typeface="Poppins" panose="00000500000000000000" pitchFamily="2" charset="0"/>
            </a:rPr>
            <a:t>List</a:t>
          </a:r>
          <a:r>
            <a:rPr lang="en-ID" sz="1400" b="1" baseline="0">
              <a:solidFill>
                <a:schemeClr val="tx1"/>
              </a:solidFill>
              <a:latin typeface="Poppins" panose="00000500000000000000" pitchFamily="2" charset="0"/>
              <a:cs typeface="Poppins" panose="00000500000000000000" pitchFamily="2" charset="0"/>
            </a:rPr>
            <a:t> Cokas</a:t>
          </a:r>
          <a:endParaRPr lang="en-ID" sz="1400" b="1">
            <a:solidFill>
              <a:schemeClr val="tx1"/>
            </a:solidFill>
            <a:latin typeface="Algerian" panose="04020705040A02060702" pitchFamily="82" charset="0"/>
            <a:cs typeface="Poppins" panose="00000500000000000000" pitchFamily="2" charset="0"/>
          </a:endParaRPr>
        </a:p>
      </xdr:txBody>
    </xdr:sp>
    <xdr:clientData/>
  </xdr:twoCellAnchor>
  <xdr:oneCellAnchor>
    <xdr:from>
      <xdr:col>12</xdr:col>
      <xdr:colOff>600075</xdr:colOff>
      <xdr:row>25</xdr:row>
      <xdr:rowOff>16260</xdr:rowOff>
    </xdr:from>
    <xdr:ext cx="3200400" cy="630942"/>
    <xdr:sp macro="" textlink="">
      <xdr:nvSpPr>
        <xdr:cNvPr id="15" name="TextBox 14">
          <a:extLst>
            <a:ext uri="{FF2B5EF4-FFF2-40B4-BE49-F238E27FC236}">
              <a16:creationId xmlns:a16="http://schemas.microsoft.com/office/drawing/2014/main" id="{0B283583-194A-4577-8936-E31DFFDEBA7F}"/>
            </a:ext>
          </a:extLst>
        </xdr:cNvPr>
        <xdr:cNvSpPr txBox="1"/>
      </xdr:nvSpPr>
      <xdr:spPr>
        <a:xfrm>
          <a:off x="7884278" y="4536599"/>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15</xdr:col>
      <xdr:colOff>493059</xdr:colOff>
      <xdr:row>28</xdr:row>
      <xdr:rowOff>178791</xdr:rowOff>
    </xdr:from>
    <xdr:to>
      <xdr:col>17</xdr:col>
      <xdr:colOff>474010</xdr:colOff>
      <xdr:row>31</xdr:row>
      <xdr:rowOff>55128</xdr:rowOff>
    </xdr:to>
    <xdr:sp macro="" textlink="">
      <xdr:nvSpPr>
        <xdr:cNvPr id="16" name="Rectangle: Rounded Corners 15">
          <a:hlinkClick xmlns:r="http://schemas.openxmlformats.org/officeDocument/2006/relationships" r:id="rId6"/>
          <a:extLst>
            <a:ext uri="{FF2B5EF4-FFF2-40B4-BE49-F238E27FC236}">
              <a16:creationId xmlns:a16="http://schemas.microsoft.com/office/drawing/2014/main" id="{7D86A203-13A3-49B2-8E1E-F5F6AA746E27}"/>
            </a:ext>
          </a:extLst>
        </xdr:cNvPr>
        <xdr:cNvSpPr/>
      </xdr:nvSpPr>
      <xdr:spPr>
        <a:xfrm>
          <a:off x="9598313" y="5241571"/>
          <a:ext cx="1194985" cy="41877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I</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14</xdr:col>
      <xdr:colOff>67085</xdr:colOff>
      <xdr:row>20</xdr:row>
      <xdr:rowOff>179668</xdr:rowOff>
    </xdr:from>
    <xdr:to>
      <xdr:col>17</xdr:col>
      <xdr:colOff>76610</xdr:colOff>
      <xdr:row>22</xdr:row>
      <xdr:rowOff>179668</xdr:rowOff>
    </xdr:to>
    <xdr:sp macro="" textlink="">
      <xdr:nvSpPr>
        <xdr:cNvPr id="18" name="Rectangle: Rounded Corners 17">
          <a:hlinkClick xmlns:r="http://schemas.openxmlformats.org/officeDocument/2006/relationships" r:id="rId7"/>
          <a:extLst>
            <a:ext uri="{FF2B5EF4-FFF2-40B4-BE49-F238E27FC236}">
              <a16:creationId xmlns:a16="http://schemas.microsoft.com/office/drawing/2014/main" id="{4C7BFF98-FDF3-4979-8818-A9EDB2743C38}"/>
            </a:ext>
          </a:extLst>
        </xdr:cNvPr>
        <xdr:cNvSpPr/>
      </xdr:nvSpPr>
      <xdr:spPr>
        <a:xfrm>
          <a:off x="8565322" y="3795939"/>
          <a:ext cx="1830576" cy="36162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Latihan</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17</xdr:col>
      <xdr:colOff>322881</xdr:colOff>
      <xdr:row>21</xdr:row>
      <xdr:rowOff>12913</xdr:rowOff>
    </xdr:from>
    <xdr:to>
      <xdr:col>20</xdr:col>
      <xdr:colOff>324390</xdr:colOff>
      <xdr:row>23</xdr:row>
      <xdr:rowOff>19148</xdr:rowOff>
    </xdr:to>
    <xdr:sp macro="" textlink="">
      <xdr:nvSpPr>
        <xdr:cNvPr id="6" name="Rectangle: Rounded Corners 5">
          <a:hlinkClick xmlns:r="http://schemas.openxmlformats.org/officeDocument/2006/relationships" r:id="rId8"/>
          <a:extLst>
            <a:ext uri="{FF2B5EF4-FFF2-40B4-BE49-F238E27FC236}">
              <a16:creationId xmlns:a16="http://schemas.microsoft.com/office/drawing/2014/main" id="{60CA4993-CB99-408D-90A3-B32F9E388762}"/>
            </a:ext>
          </a:extLst>
        </xdr:cNvPr>
        <xdr:cNvSpPr/>
      </xdr:nvSpPr>
      <xdr:spPr>
        <a:xfrm>
          <a:off x="10642169" y="3809998"/>
          <a:ext cx="1822560"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Dashboard</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1</xdr:row>
      <xdr:rowOff>1678</xdr:rowOff>
    </xdr:from>
    <xdr:to>
      <xdr:col>0</xdr:col>
      <xdr:colOff>1800225</xdr:colOff>
      <xdr:row>5</xdr:row>
      <xdr:rowOff>188615</xdr:rowOff>
    </xdr:to>
    <xdr:sp macro="" textlink="">
      <xdr:nvSpPr>
        <xdr:cNvPr id="2" name="Rectangle 1">
          <a:extLst>
            <a:ext uri="{FF2B5EF4-FFF2-40B4-BE49-F238E27FC236}">
              <a16:creationId xmlns:a16="http://schemas.microsoft.com/office/drawing/2014/main" id="{AAB52B8F-5C98-4463-8C1A-07CE84008DA4}"/>
            </a:ext>
          </a:extLst>
        </xdr:cNvPr>
        <xdr:cNvSpPr/>
      </xdr:nvSpPr>
      <xdr:spPr>
        <a:xfrm>
          <a:off x="0" y="182747"/>
          <a:ext cx="1800225" cy="1182818"/>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0</xdr:rowOff>
    </xdr:from>
    <xdr:to>
      <xdr:col>0</xdr:col>
      <xdr:colOff>2181225</xdr:colOff>
      <xdr:row>5</xdr:row>
      <xdr:rowOff>191707</xdr:rowOff>
    </xdr:to>
    <xdr:sp macro="" textlink="">
      <xdr:nvSpPr>
        <xdr:cNvPr id="3" name="Flowchart: Delay 2">
          <a:extLst>
            <a:ext uri="{FF2B5EF4-FFF2-40B4-BE49-F238E27FC236}">
              <a16:creationId xmlns:a16="http://schemas.microsoft.com/office/drawing/2014/main" id="{C10ED9FB-E508-4AFB-ABD5-7F143315847A}"/>
            </a:ext>
          </a:extLst>
        </xdr:cNvPr>
        <xdr:cNvSpPr/>
      </xdr:nvSpPr>
      <xdr:spPr>
        <a:xfrm>
          <a:off x="1333500" y="181069"/>
          <a:ext cx="847725" cy="1187588"/>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186691</xdr:colOff>
      <xdr:row>1</xdr:row>
      <xdr:rowOff>130074</xdr:rowOff>
    </xdr:from>
    <xdr:to>
      <xdr:col>0</xdr:col>
      <xdr:colOff>1718232</xdr:colOff>
      <xdr:row>5</xdr:row>
      <xdr:rowOff>34854</xdr:rowOff>
    </xdr:to>
    <xdr:pic>
      <xdr:nvPicPr>
        <xdr:cNvPr id="4" name="Picture 3">
          <a:extLst>
            <a:ext uri="{FF2B5EF4-FFF2-40B4-BE49-F238E27FC236}">
              <a16:creationId xmlns:a16="http://schemas.microsoft.com/office/drawing/2014/main" id="{A208E83F-E66A-4816-8868-D27AA1479A54}"/>
            </a:ext>
          </a:extLst>
        </xdr:cNvPr>
        <xdr:cNvPicPr>
          <a:picLocks noChangeAspect="1"/>
        </xdr:cNvPicPr>
      </xdr:nvPicPr>
      <xdr:blipFill>
        <a:blip xmlns:r="http://schemas.openxmlformats.org/officeDocument/2006/relationships" r:embed="rId1"/>
        <a:stretch>
          <a:fillRect/>
        </a:stretch>
      </xdr:blipFill>
      <xdr:spPr>
        <a:xfrm>
          <a:off x="186691" y="309368"/>
          <a:ext cx="1531541" cy="898626"/>
        </a:xfrm>
        <a:prstGeom prst="rect">
          <a:avLst/>
        </a:prstGeom>
      </xdr:spPr>
    </xdr:pic>
    <xdr:clientData/>
  </xdr:twoCellAnchor>
  <xdr:oneCellAnchor>
    <xdr:from>
      <xdr:col>0</xdr:col>
      <xdr:colOff>199579</xdr:colOff>
      <xdr:row>8</xdr:row>
      <xdr:rowOff>45451</xdr:rowOff>
    </xdr:from>
    <xdr:ext cx="2609850" cy="630942"/>
    <xdr:sp macro="" textlink="">
      <xdr:nvSpPr>
        <xdr:cNvPr id="5" name="TextBox 4">
          <a:extLst>
            <a:ext uri="{FF2B5EF4-FFF2-40B4-BE49-F238E27FC236}">
              <a16:creationId xmlns:a16="http://schemas.microsoft.com/office/drawing/2014/main" id="{22EE6B15-1906-4F7B-A940-5C5730BFE9F4}"/>
            </a:ext>
          </a:extLst>
        </xdr:cNvPr>
        <xdr:cNvSpPr txBox="1"/>
      </xdr:nvSpPr>
      <xdr:spPr>
        <a:xfrm>
          <a:off x="199579" y="1569451"/>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10</xdr:row>
      <xdr:rowOff>154173</xdr:rowOff>
    </xdr:from>
    <xdr:ext cx="2686050" cy="361637"/>
    <xdr:sp macro="" textlink="">
      <xdr:nvSpPr>
        <xdr:cNvPr id="6" name="TextBox 5">
          <a:extLst>
            <a:ext uri="{FF2B5EF4-FFF2-40B4-BE49-F238E27FC236}">
              <a16:creationId xmlns:a16="http://schemas.microsoft.com/office/drawing/2014/main" id="{AC78A287-7D4C-45E7-95F1-15C3B7577670}"/>
            </a:ext>
          </a:extLst>
        </xdr:cNvPr>
        <xdr:cNvSpPr txBox="1"/>
      </xdr:nvSpPr>
      <xdr:spPr>
        <a:xfrm>
          <a:off x="171005" y="2081585"/>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13</xdr:row>
      <xdr:rowOff>74459</xdr:rowOff>
    </xdr:from>
    <xdr:ext cx="2212903" cy="593368"/>
    <xdr:sp macro="" textlink="">
      <xdr:nvSpPr>
        <xdr:cNvPr id="7" name="TextBox 6">
          <a:extLst>
            <a:ext uri="{FF2B5EF4-FFF2-40B4-BE49-F238E27FC236}">
              <a16:creationId xmlns:a16="http://schemas.microsoft.com/office/drawing/2014/main" id="{66C37906-545E-4224-93BB-B4B31BDCEEB2}"/>
            </a:ext>
          </a:extLst>
        </xdr:cNvPr>
        <xdr:cNvSpPr txBox="1"/>
      </xdr:nvSpPr>
      <xdr:spPr>
        <a:xfrm>
          <a:off x="417158" y="2606988"/>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16</xdr:row>
      <xdr:rowOff>130227</xdr:rowOff>
    </xdr:from>
    <xdr:ext cx="1609725" cy="438582"/>
    <xdr:sp macro="" textlink="">
      <xdr:nvSpPr>
        <xdr:cNvPr id="8" name="TextBox 7">
          <a:extLst>
            <a:ext uri="{FF2B5EF4-FFF2-40B4-BE49-F238E27FC236}">
              <a16:creationId xmlns:a16="http://schemas.microsoft.com/office/drawing/2014/main" id="{DF3012CE-ED6B-443C-BCBA-C8D528BDC362}"/>
            </a:ext>
          </a:extLst>
        </xdr:cNvPr>
        <xdr:cNvSpPr txBox="1"/>
      </xdr:nvSpPr>
      <xdr:spPr>
        <a:xfrm>
          <a:off x="752029" y="3245462"/>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600936</xdr:colOff>
      <xdr:row>26</xdr:row>
      <xdr:rowOff>65958</xdr:rowOff>
    </xdr:from>
    <xdr:to>
      <xdr:col>0</xdr:col>
      <xdr:colOff>2439261</xdr:colOff>
      <xdr:row>28</xdr:row>
      <xdr:rowOff>176604</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5A5BFDB7-9F88-4930-89DD-CC7023E7E473}"/>
            </a:ext>
          </a:extLst>
        </xdr:cNvPr>
        <xdr:cNvSpPr/>
      </xdr:nvSpPr>
      <xdr:spPr>
        <a:xfrm>
          <a:off x="600936" y="5175840"/>
          <a:ext cx="1838325" cy="46923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30</xdr:row>
      <xdr:rowOff>13855</xdr:rowOff>
    </xdr:from>
    <xdr:to>
      <xdr:col>0</xdr:col>
      <xdr:colOff>2051511</xdr:colOff>
      <xdr:row>32</xdr:row>
      <xdr:rowOff>111079</xdr:rowOff>
    </xdr:to>
    <xdr:sp macro="" textlink="">
      <xdr:nvSpPr>
        <xdr:cNvPr id="11" name="Rectangle: Rounded Corners 10">
          <a:hlinkClick xmlns:r="http://schemas.openxmlformats.org/officeDocument/2006/relationships" r:id="rId3"/>
          <a:extLst>
            <a:ext uri="{FF2B5EF4-FFF2-40B4-BE49-F238E27FC236}">
              <a16:creationId xmlns:a16="http://schemas.microsoft.com/office/drawing/2014/main" id="{757F30BF-A2B5-4E1C-8E5C-C044BCB601F1}"/>
            </a:ext>
          </a:extLst>
        </xdr:cNvPr>
        <xdr:cNvSpPr/>
      </xdr:nvSpPr>
      <xdr:spPr>
        <a:xfrm>
          <a:off x="851361" y="5840914"/>
          <a:ext cx="1200150" cy="45581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33</xdr:row>
      <xdr:rowOff>133911</xdr:rowOff>
    </xdr:from>
    <xdr:to>
      <xdr:col>0</xdr:col>
      <xdr:colOff>2041988</xdr:colOff>
      <xdr:row>36</xdr:row>
      <xdr:rowOff>71481</xdr:rowOff>
    </xdr:to>
    <xdr:sp macro="" textlink="">
      <xdr:nvSpPr>
        <xdr:cNvPr id="12" name="Rectangle: Rounded Corners 11">
          <a:hlinkClick xmlns:r="http://schemas.openxmlformats.org/officeDocument/2006/relationships" r:id="rId4"/>
          <a:extLst>
            <a:ext uri="{FF2B5EF4-FFF2-40B4-BE49-F238E27FC236}">
              <a16:creationId xmlns:a16="http://schemas.microsoft.com/office/drawing/2014/main" id="{E666E49C-2BD0-4C80-AC1A-DB876EFF0D73}"/>
            </a:ext>
          </a:extLst>
        </xdr:cNvPr>
        <xdr:cNvSpPr/>
      </xdr:nvSpPr>
      <xdr:spPr>
        <a:xfrm>
          <a:off x="841837" y="6498852"/>
          <a:ext cx="1200151" cy="47545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42</xdr:row>
      <xdr:rowOff>7502</xdr:rowOff>
    </xdr:from>
    <xdr:to>
      <xdr:col>0</xdr:col>
      <xdr:colOff>2072584</xdr:colOff>
      <xdr:row>45</xdr:row>
      <xdr:rowOff>58500</xdr:rowOff>
    </xdr:to>
    <xdr:sp macro="" textlink="">
      <xdr:nvSpPr>
        <xdr:cNvPr id="13" name="Rectangle: Rounded Corners 12">
          <a:hlinkClick xmlns:r="http://schemas.openxmlformats.org/officeDocument/2006/relationships" r:id="rId5"/>
          <a:extLst>
            <a:ext uri="{FF2B5EF4-FFF2-40B4-BE49-F238E27FC236}">
              <a16:creationId xmlns:a16="http://schemas.microsoft.com/office/drawing/2014/main" id="{AE7D5148-D6E2-46E2-89C5-A54CAAC34C5B}"/>
            </a:ext>
          </a:extLst>
        </xdr:cNvPr>
        <xdr:cNvSpPr/>
      </xdr:nvSpPr>
      <xdr:spPr>
        <a:xfrm>
          <a:off x="853384" y="7986090"/>
          <a:ext cx="1219200" cy="58888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37</xdr:row>
      <xdr:rowOff>103369</xdr:rowOff>
    </xdr:from>
    <xdr:to>
      <xdr:col>0</xdr:col>
      <xdr:colOff>2049860</xdr:colOff>
      <xdr:row>40</xdr:row>
      <xdr:rowOff>55484</xdr:rowOff>
    </xdr:to>
    <xdr:sp macro="" textlink="">
      <xdr:nvSpPr>
        <xdr:cNvPr id="14" name="Rectangle: Rounded Corners 13">
          <a:hlinkClick xmlns:r="http://schemas.openxmlformats.org/officeDocument/2006/relationships" r:id="rId6"/>
          <a:extLst>
            <a:ext uri="{FF2B5EF4-FFF2-40B4-BE49-F238E27FC236}">
              <a16:creationId xmlns:a16="http://schemas.microsoft.com/office/drawing/2014/main" id="{F141A072-2323-462E-BC99-78A11F2E1410}"/>
            </a:ext>
          </a:extLst>
        </xdr:cNvPr>
        <xdr:cNvSpPr/>
      </xdr:nvSpPr>
      <xdr:spPr>
        <a:xfrm>
          <a:off x="849709" y="7185487"/>
          <a:ext cx="1200151" cy="48999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I</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888575</xdr:colOff>
      <xdr:row>19</xdr:row>
      <xdr:rowOff>174529</xdr:rowOff>
    </xdr:from>
    <xdr:to>
      <xdr:col>0</xdr:col>
      <xdr:colOff>2088725</xdr:colOff>
      <xdr:row>22</xdr:row>
      <xdr:rowOff>96220</xdr:rowOff>
    </xdr:to>
    <xdr:sp macro="" textlink="">
      <xdr:nvSpPr>
        <xdr:cNvPr id="17" name="Rectangle: Rounded Corners 16">
          <a:hlinkClick xmlns:r="http://schemas.openxmlformats.org/officeDocument/2006/relationships" r:id="rId7"/>
          <a:extLst>
            <a:ext uri="{FF2B5EF4-FFF2-40B4-BE49-F238E27FC236}">
              <a16:creationId xmlns:a16="http://schemas.microsoft.com/office/drawing/2014/main" id="{E534BBD5-2FFB-48B5-A777-A26578CA79E2}"/>
            </a:ext>
          </a:extLst>
        </xdr:cNvPr>
        <xdr:cNvSpPr/>
      </xdr:nvSpPr>
      <xdr:spPr>
        <a:xfrm>
          <a:off x="888575" y="3894882"/>
          <a:ext cx="1200150" cy="526809"/>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Cokas 1</a:t>
          </a:r>
          <a:endParaRPr lang="en-ID" sz="16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23</xdr:row>
      <xdr:rowOff>52761</xdr:rowOff>
    </xdr:from>
    <xdr:to>
      <xdr:col>0</xdr:col>
      <xdr:colOff>2086197</xdr:colOff>
      <xdr:row>25</xdr:row>
      <xdr:rowOff>74801</xdr:rowOff>
    </xdr:to>
    <xdr:sp macro="" textlink="">
      <xdr:nvSpPr>
        <xdr:cNvPr id="18" name="Rectangle: Rounded Corners 17">
          <a:hlinkClick xmlns:r="http://schemas.openxmlformats.org/officeDocument/2006/relationships" r:id="rId8"/>
          <a:extLst>
            <a:ext uri="{FF2B5EF4-FFF2-40B4-BE49-F238E27FC236}">
              <a16:creationId xmlns:a16="http://schemas.microsoft.com/office/drawing/2014/main" id="{67C48666-89D9-488C-9B18-23C7B9D3C13E}"/>
            </a:ext>
          </a:extLst>
        </xdr:cNvPr>
        <xdr:cNvSpPr/>
      </xdr:nvSpPr>
      <xdr:spPr>
        <a:xfrm>
          <a:off x="886047" y="4579937"/>
          <a:ext cx="1200150" cy="42545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Latihan</a:t>
          </a:r>
          <a:r>
            <a:rPr lang="en-ID" sz="1600" b="1" baseline="0">
              <a:solidFill>
                <a:schemeClr val="bg1"/>
              </a:solidFill>
              <a:latin typeface="Poppins" panose="00000500000000000000" pitchFamily="2" charset="0"/>
              <a:cs typeface="Poppins" panose="00000500000000000000" pitchFamily="2" charset="0"/>
            </a:rPr>
            <a:t>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1677</xdr:rowOff>
    </xdr:from>
    <xdr:to>
      <xdr:col>0</xdr:col>
      <xdr:colOff>1800225</xdr:colOff>
      <xdr:row>4</xdr:row>
      <xdr:rowOff>251791</xdr:rowOff>
    </xdr:to>
    <xdr:sp macro="" textlink="">
      <xdr:nvSpPr>
        <xdr:cNvPr id="2" name="Rectangle 1">
          <a:extLst>
            <a:ext uri="{FF2B5EF4-FFF2-40B4-BE49-F238E27FC236}">
              <a16:creationId xmlns:a16="http://schemas.microsoft.com/office/drawing/2014/main" id="{A3A3962F-7705-4D27-9011-0B63E8F0FDFA}"/>
            </a:ext>
          </a:extLst>
        </xdr:cNvPr>
        <xdr:cNvSpPr/>
      </xdr:nvSpPr>
      <xdr:spPr>
        <a:xfrm>
          <a:off x="0" y="187207"/>
          <a:ext cx="1800225" cy="1171141"/>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0</xdr:col>
      <xdr:colOff>1333500</xdr:colOff>
      <xdr:row>1</xdr:row>
      <xdr:rowOff>1</xdr:rowOff>
    </xdr:from>
    <xdr:to>
      <xdr:col>0</xdr:col>
      <xdr:colOff>2181225</xdr:colOff>
      <xdr:row>4</xdr:row>
      <xdr:rowOff>253894</xdr:rowOff>
    </xdr:to>
    <xdr:sp macro="" textlink="">
      <xdr:nvSpPr>
        <xdr:cNvPr id="3" name="Flowchart: Delay 2">
          <a:extLst>
            <a:ext uri="{FF2B5EF4-FFF2-40B4-BE49-F238E27FC236}">
              <a16:creationId xmlns:a16="http://schemas.microsoft.com/office/drawing/2014/main" id="{18735924-796A-4058-8A38-E840E01DB559}"/>
            </a:ext>
          </a:extLst>
        </xdr:cNvPr>
        <xdr:cNvSpPr/>
      </xdr:nvSpPr>
      <xdr:spPr>
        <a:xfrm>
          <a:off x="1333500" y="185531"/>
          <a:ext cx="847725" cy="1174920"/>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186691</xdr:colOff>
      <xdr:row>1</xdr:row>
      <xdr:rowOff>130074</xdr:rowOff>
    </xdr:from>
    <xdr:to>
      <xdr:col>0</xdr:col>
      <xdr:colOff>1718232</xdr:colOff>
      <xdr:row>4</xdr:row>
      <xdr:rowOff>119552</xdr:rowOff>
    </xdr:to>
    <xdr:pic>
      <xdr:nvPicPr>
        <xdr:cNvPr id="4" name="Picture 3">
          <a:extLst>
            <a:ext uri="{FF2B5EF4-FFF2-40B4-BE49-F238E27FC236}">
              <a16:creationId xmlns:a16="http://schemas.microsoft.com/office/drawing/2014/main" id="{FA069162-068A-4CB1-A7E3-E055C4D3499D}"/>
            </a:ext>
          </a:extLst>
        </xdr:cNvPr>
        <xdr:cNvPicPr>
          <a:picLocks noChangeAspect="1"/>
        </xdr:cNvPicPr>
      </xdr:nvPicPr>
      <xdr:blipFill>
        <a:blip xmlns:r="http://schemas.openxmlformats.org/officeDocument/2006/relationships" r:embed="rId1"/>
        <a:stretch>
          <a:fillRect/>
        </a:stretch>
      </xdr:blipFill>
      <xdr:spPr>
        <a:xfrm>
          <a:off x="186691" y="312954"/>
          <a:ext cx="1531541" cy="898626"/>
        </a:xfrm>
        <a:prstGeom prst="rect">
          <a:avLst/>
        </a:prstGeom>
      </xdr:spPr>
    </xdr:pic>
    <xdr:clientData/>
  </xdr:twoCellAnchor>
  <xdr:oneCellAnchor>
    <xdr:from>
      <xdr:col>0</xdr:col>
      <xdr:colOff>199579</xdr:colOff>
      <xdr:row>8</xdr:row>
      <xdr:rowOff>109997</xdr:rowOff>
    </xdr:from>
    <xdr:ext cx="2609850" cy="630942"/>
    <xdr:sp macro="" textlink="">
      <xdr:nvSpPr>
        <xdr:cNvPr id="5" name="TextBox 4">
          <a:extLst>
            <a:ext uri="{FF2B5EF4-FFF2-40B4-BE49-F238E27FC236}">
              <a16:creationId xmlns:a16="http://schemas.microsoft.com/office/drawing/2014/main" id="{32E5748C-7FE2-43B8-83FB-1061CEF7C8D0}"/>
            </a:ext>
          </a:extLst>
        </xdr:cNvPr>
        <xdr:cNvSpPr txBox="1"/>
      </xdr:nvSpPr>
      <xdr:spPr>
        <a:xfrm>
          <a:off x="199579" y="1573037"/>
          <a:ext cx="260985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1400" b="1" baseline="0">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0</xdr:col>
      <xdr:colOff>171005</xdr:colOff>
      <xdr:row>11</xdr:row>
      <xdr:rowOff>73491</xdr:rowOff>
    </xdr:from>
    <xdr:ext cx="2686050" cy="361637"/>
    <xdr:sp macro="" textlink="">
      <xdr:nvSpPr>
        <xdr:cNvPr id="6" name="TextBox 5">
          <a:extLst>
            <a:ext uri="{FF2B5EF4-FFF2-40B4-BE49-F238E27FC236}">
              <a16:creationId xmlns:a16="http://schemas.microsoft.com/office/drawing/2014/main" id="{79C2492E-5F9E-48B1-AAEF-431BED500969}"/>
            </a:ext>
          </a:extLst>
        </xdr:cNvPr>
        <xdr:cNvSpPr txBox="1"/>
      </xdr:nvSpPr>
      <xdr:spPr>
        <a:xfrm>
          <a:off x="171005" y="2085171"/>
          <a:ext cx="2686050" cy="3616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400" b="1">
              <a:ln>
                <a:solidFill>
                  <a:sysClr val="windowText" lastClr="000000"/>
                </a:solidFill>
              </a:ln>
              <a:solidFill>
                <a:schemeClr val="tx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0</xdr:col>
      <xdr:colOff>417158</xdr:colOff>
      <xdr:row>14</xdr:row>
      <xdr:rowOff>50254</xdr:rowOff>
    </xdr:from>
    <xdr:ext cx="2212903" cy="593368"/>
    <xdr:sp macro="" textlink="">
      <xdr:nvSpPr>
        <xdr:cNvPr id="7" name="TextBox 6">
          <a:extLst>
            <a:ext uri="{FF2B5EF4-FFF2-40B4-BE49-F238E27FC236}">
              <a16:creationId xmlns:a16="http://schemas.microsoft.com/office/drawing/2014/main" id="{0CD2EC3B-DEF3-449D-A38A-CF955054D710}"/>
            </a:ext>
          </a:extLst>
        </xdr:cNvPr>
        <xdr:cNvSpPr txBox="1"/>
      </xdr:nvSpPr>
      <xdr:spPr>
        <a:xfrm>
          <a:off x="417158" y="2610574"/>
          <a:ext cx="2212903" cy="59336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600" b="1">
              <a:solidFill>
                <a:schemeClr val="tx1"/>
              </a:solidFill>
              <a:effectLst>
                <a:outerShdw blurRad="50800" dist="38100" dir="5400000" algn="t" rotWithShape="0">
                  <a:srgbClr val="000000">
                    <a:alpha val="40000"/>
                  </a:srgbClr>
                </a:outerShdw>
              </a:effectLst>
              <a:latin typeface="+mn-lt"/>
              <a:ea typeface="+mn-ea"/>
              <a:cs typeface="+mn-cs"/>
            </a:rPr>
            <a:t>Praktikum Akuntansi</a:t>
          </a: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 </a:t>
          </a:r>
        </a:p>
        <a:p>
          <a:pPr algn="ctr"/>
          <a:r>
            <a:rPr lang="en-ID" sz="1600" b="1" baseline="0">
              <a:solidFill>
                <a:schemeClr val="tx1"/>
              </a:solidFill>
              <a:effectLst>
                <a:outerShdw blurRad="50800" dist="38100" dir="5400000" algn="t" rotWithShape="0">
                  <a:srgbClr val="000000">
                    <a:alpha val="40000"/>
                  </a:srgbClr>
                </a:outerShdw>
              </a:effectLst>
              <a:latin typeface="+mn-lt"/>
              <a:ea typeface="+mn-ea"/>
              <a:cs typeface="+mn-cs"/>
            </a:rPr>
            <a:t>Keuangan Menengah  1</a:t>
          </a:r>
          <a:endParaRPr lang="en-ID" sz="1600">
            <a:solidFill>
              <a:schemeClr val="tx1"/>
            </a:solidFill>
            <a:effectLst/>
          </a:endParaRPr>
        </a:p>
      </xdr:txBody>
    </xdr:sp>
    <xdr:clientData/>
  </xdr:oneCellAnchor>
  <xdr:oneCellAnchor>
    <xdr:from>
      <xdr:col>0</xdr:col>
      <xdr:colOff>752029</xdr:colOff>
      <xdr:row>17</xdr:row>
      <xdr:rowOff>140088</xdr:rowOff>
    </xdr:from>
    <xdr:ext cx="1609725" cy="438582"/>
    <xdr:sp macro="" textlink="">
      <xdr:nvSpPr>
        <xdr:cNvPr id="8" name="TextBox 7">
          <a:extLst>
            <a:ext uri="{FF2B5EF4-FFF2-40B4-BE49-F238E27FC236}">
              <a16:creationId xmlns:a16="http://schemas.microsoft.com/office/drawing/2014/main" id="{8CD586CC-094C-4309-9195-14D3401D8023}"/>
            </a:ext>
          </a:extLst>
        </xdr:cNvPr>
        <xdr:cNvSpPr txBox="1"/>
      </xdr:nvSpPr>
      <xdr:spPr>
        <a:xfrm>
          <a:off x="752029" y="3249048"/>
          <a:ext cx="1609725" cy="438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1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1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V </a:t>
          </a:r>
          <a:r>
            <a:rPr lang="en-ID" sz="1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1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600936</xdr:colOff>
      <xdr:row>28</xdr:row>
      <xdr:rowOff>58786</xdr:rowOff>
    </xdr:from>
    <xdr:to>
      <xdr:col>0</xdr:col>
      <xdr:colOff>2439261</xdr:colOff>
      <xdr:row>30</xdr:row>
      <xdr:rowOff>162261</xdr:rowOff>
    </xdr:to>
    <xdr:sp macro="" textlink="">
      <xdr:nvSpPr>
        <xdr:cNvPr id="9" name="Rectangle: Rounded Corners 8">
          <a:hlinkClick xmlns:r="http://schemas.openxmlformats.org/officeDocument/2006/relationships" r:id="rId2"/>
          <a:extLst>
            <a:ext uri="{FF2B5EF4-FFF2-40B4-BE49-F238E27FC236}">
              <a16:creationId xmlns:a16="http://schemas.microsoft.com/office/drawing/2014/main" id="{C00F64DE-F8D2-412C-8195-7DDF220180DA}"/>
            </a:ext>
          </a:extLst>
        </xdr:cNvPr>
        <xdr:cNvSpPr/>
      </xdr:nvSpPr>
      <xdr:spPr>
        <a:xfrm>
          <a:off x="600936" y="5179426"/>
          <a:ext cx="1838325" cy="469235"/>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bg1"/>
              </a:solidFill>
              <a:latin typeface="Poppins" panose="00000500000000000000" pitchFamily="2" charset="0"/>
              <a:cs typeface="Poppins" panose="00000500000000000000" pitchFamily="2" charset="0"/>
            </a:rPr>
            <a:t>Dashboard</a:t>
          </a:r>
          <a:endParaRPr lang="en-ID" sz="18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851361</xdr:colOff>
      <xdr:row>31</xdr:row>
      <xdr:rowOff>175220</xdr:rowOff>
    </xdr:from>
    <xdr:to>
      <xdr:col>0</xdr:col>
      <xdr:colOff>2051511</xdr:colOff>
      <xdr:row>34</xdr:row>
      <xdr:rowOff>82392</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D4924702-F00C-46B3-BF12-0F7F07C3DC0A}"/>
            </a:ext>
          </a:extLst>
        </xdr:cNvPr>
        <xdr:cNvSpPr/>
      </xdr:nvSpPr>
      <xdr:spPr>
        <a:xfrm>
          <a:off x="851361" y="5844500"/>
          <a:ext cx="1200150" cy="455812"/>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a:t>
          </a:r>
        </a:p>
      </xdr:txBody>
    </xdr:sp>
    <xdr:clientData/>
  </xdr:twoCellAnchor>
  <xdr:twoCellAnchor>
    <xdr:from>
      <xdr:col>0</xdr:col>
      <xdr:colOff>841837</xdr:colOff>
      <xdr:row>35</xdr:row>
      <xdr:rowOff>101638</xdr:rowOff>
    </xdr:from>
    <xdr:to>
      <xdr:col>0</xdr:col>
      <xdr:colOff>2041988</xdr:colOff>
      <xdr:row>38</xdr:row>
      <xdr:rowOff>28451</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9D5F32A5-15B6-401B-BC40-3CBC3949BD87}"/>
            </a:ext>
          </a:extLst>
        </xdr:cNvPr>
        <xdr:cNvSpPr/>
      </xdr:nvSpPr>
      <xdr:spPr>
        <a:xfrm>
          <a:off x="841837" y="6502438"/>
          <a:ext cx="1200151" cy="475453"/>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a:t>
          </a:r>
          <a:r>
            <a:rPr lang="en-ID" sz="1600" b="1">
              <a:solidFill>
                <a:schemeClr val="bg1"/>
              </a:solidFill>
              <a:latin typeface="Algerian" panose="04020705040A02060702" pitchFamily="82" charset="0"/>
              <a:cs typeface="Poppins" panose="00000500000000000000" pitchFamily="2" charset="0"/>
            </a:rPr>
            <a:t>III</a:t>
          </a:r>
        </a:p>
      </xdr:txBody>
    </xdr:sp>
    <xdr:clientData/>
  </xdr:twoCellAnchor>
  <xdr:twoCellAnchor>
    <xdr:from>
      <xdr:col>0</xdr:col>
      <xdr:colOff>853384</xdr:colOff>
      <xdr:row>43</xdr:row>
      <xdr:rowOff>125836</xdr:rowOff>
    </xdr:from>
    <xdr:to>
      <xdr:col>0</xdr:col>
      <xdr:colOff>2072584</xdr:colOff>
      <xdr:row>46</xdr:row>
      <xdr:rowOff>166077</xdr:rowOff>
    </xdr:to>
    <xdr:sp macro="" textlink="">
      <xdr:nvSpPr>
        <xdr:cNvPr id="12" name="Rectangle: Rounded Corners 11">
          <a:hlinkClick xmlns:r="http://schemas.openxmlformats.org/officeDocument/2006/relationships" r:id="rId5"/>
          <a:extLst>
            <a:ext uri="{FF2B5EF4-FFF2-40B4-BE49-F238E27FC236}">
              <a16:creationId xmlns:a16="http://schemas.microsoft.com/office/drawing/2014/main" id="{AB3ED13F-1C67-4279-B764-550AD59CBA2C}"/>
            </a:ext>
          </a:extLst>
        </xdr:cNvPr>
        <xdr:cNvSpPr/>
      </xdr:nvSpPr>
      <xdr:spPr>
        <a:xfrm>
          <a:off x="853384" y="7989676"/>
          <a:ext cx="1219200" cy="588881"/>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400" b="1">
              <a:solidFill>
                <a:schemeClr val="bg1"/>
              </a:solidFill>
              <a:latin typeface="Poppins" panose="00000500000000000000" pitchFamily="2" charset="0"/>
              <a:cs typeface="Poppins" panose="00000500000000000000" pitchFamily="2" charset="0"/>
            </a:rPr>
            <a:t>List</a:t>
          </a:r>
          <a:r>
            <a:rPr lang="en-ID" sz="1400" b="1" baseline="0">
              <a:solidFill>
                <a:schemeClr val="bg1"/>
              </a:solidFill>
              <a:latin typeface="Poppins" panose="00000500000000000000" pitchFamily="2" charset="0"/>
              <a:cs typeface="Poppins" panose="00000500000000000000" pitchFamily="2" charset="0"/>
            </a:rPr>
            <a:t> Cokas</a:t>
          </a:r>
          <a:endParaRPr lang="en-ID" sz="14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849709</xdr:colOff>
      <xdr:row>39</xdr:row>
      <xdr:rowOff>56753</xdr:rowOff>
    </xdr:from>
    <xdr:to>
      <xdr:col>0</xdr:col>
      <xdr:colOff>2049860</xdr:colOff>
      <xdr:row>41</xdr:row>
      <xdr:rowOff>180990</xdr:rowOff>
    </xdr:to>
    <xdr:sp macro="" textlink="">
      <xdr:nvSpPr>
        <xdr:cNvPr id="13" name="Rectangle: Rounded Corners 12">
          <a:hlinkClick xmlns:r="http://schemas.openxmlformats.org/officeDocument/2006/relationships" r:id="rId6"/>
          <a:extLst>
            <a:ext uri="{FF2B5EF4-FFF2-40B4-BE49-F238E27FC236}">
              <a16:creationId xmlns:a16="http://schemas.microsoft.com/office/drawing/2014/main" id="{577262D4-3A3D-47A4-B1C9-6F267128ABF2}"/>
            </a:ext>
          </a:extLst>
        </xdr:cNvPr>
        <xdr:cNvSpPr/>
      </xdr:nvSpPr>
      <xdr:spPr>
        <a:xfrm>
          <a:off x="849709" y="7189073"/>
          <a:ext cx="1200151" cy="489997"/>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BAB I</a:t>
          </a:r>
          <a:r>
            <a:rPr lang="en-ID" sz="1600" b="1">
              <a:solidFill>
                <a:schemeClr val="bg1"/>
              </a:solidFill>
              <a:latin typeface="Algerian" panose="04020705040A02060702" pitchFamily="82" charset="0"/>
              <a:cs typeface="Poppins" panose="00000500000000000000" pitchFamily="2" charset="0"/>
            </a:rPr>
            <a:t>V</a:t>
          </a:r>
        </a:p>
      </xdr:txBody>
    </xdr:sp>
    <xdr:clientData/>
  </xdr:twoCellAnchor>
  <xdr:twoCellAnchor>
    <xdr:from>
      <xdr:col>0</xdr:col>
      <xdr:colOff>888575</xdr:colOff>
      <xdr:row>21</xdr:row>
      <xdr:rowOff>57988</xdr:rowOff>
    </xdr:from>
    <xdr:to>
      <xdr:col>0</xdr:col>
      <xdr:colOff>2088725</xdr:colOff>
      <xdr:row>24</xdr:row>
      <xdr:rowOff>36157</xdr:rowOff>
    </xdr:to>
    <xdr:sp macro="" textlink="">
      <xdr:nvSpPr>
        <xdr:cNvPr id="14" name="Rectangle: Rounded Corners 13">
          <a:hlinkClick xmlns:r="http://schemas.openxmlformats.org/officeDocument/2006/relationships" r:id="rId7"/>
          <a:extLst>
            <a:ext uri="{FF2B5EF4-FFF2-40B4-BE49-F238E27FC236}">
              <a16:creationId xmlns:a16="http://schemas.microsoft.com/office/drawing/2014/main" id="{44057699-004C-492B-B2D7-BC421C05960F}"/>
            </a:ext>
          </a:extLst>
        </xdr:cNvPr>
        <xdr:cNvSpPr/>
      </xdr:nvSpPr>
      <xdr:spPr>
        <a:xfrm>
          <a:off x="888575" y="3898468"/>
          <a:ext cx="1200150" cy="526809"/>
        </a:xfrm>
        <a:prstGeom prst="roundRect">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bg1"/>
              </a:solidFill>
              <a:latin typeface="Poppins" panose="00000500000000000000" pitchFamily="2" charset="0"/>
              <a:cs typeface="Poppins" panose="00000500000000000000" pitchFamily="2" charset="0"/>
            </a:rPr>
            <a:t>Cokas 1</a:t>
          </a:r>
          <a:endParaRPr lang="en-ID" sz="1600" b="1">
            <a:solidFill>
              <a:schemeClr val="bg1"/>
            </a:solidFill>
            <a:latin typeface="Algerian" panose="04020705040A02060702" pitchFamily="82" charset="0"/>
            <a:cs typeface="Poppins" panose="00000500000000000000" pitchFamily="2" charset="0"/>
          </a:endParaRPr>
        </a:p>
      </xdr:txBody>
    </xdr:sp>
    <xdr:clientData/>
  </xdr:twoCellAnchor>
  <xdr:twoCellAnchor>
    <xdr:from>
      <xdr:col>0</xdr:col>
      <xdr:colOff>886047</xdr:colOff>
      <xdr:row>25</xdr:row>
      <xdr:rowOff>11523</xdr:rowOff>
    </xdr:from>
    <xdr:to>
      <xdr:col>0</xdr:col>
      <xdr:colOff>2086197</xdr:colOff>
      <xdr:row>27</xdr:row>
      <xdr:rowOff>71215</xdr:rowOff>
    </xdr:to>
    <xdr:sp macro="" textlink="">
      <xdr:nvSpPr>
        <xdr:cNvPr id="15" name="Rectangle: Rounded Corners 14">
          <a:hlinkClick xmlns:r="http://schemas.openxmlformats.org/officeDocument/2006/relationships" r:id="rId8"/>
          <a:extLst>
            <a:ext uri="{FF2B5EF4-FFF2-40B4-BE49-F238E27FC236}">
              <a16:creationId xmlns:a16="http://schemas.microsoft.com/office/drawing/2014/main" id="{CBE183F5-3647-4577-8297-05C7196F537E}"/>
            </a:ext>
          </a:extLst>
        </xdr:cNvPr>
        <xdr:cNvSpPr/>
      </xdr:nvSpPr>
      <xdr:spPr>
        <a:xfrm>
          <a:off x="886047" y="4583523"/>
          <a:ext cx="1200150" cy="425452"/>
        </a:xfrm>
        <a:prstGeom prst="round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Latihan</a:t>
          </a:r>
          <a:r>
            <a:rPr lang="en-ID" sz="1600" b="1" baseline="0">
              <a:solidFill>
                <a:schemeClr val="tx1"/>
              </a:solidFill>
              <a:latin typeface="Poppins" panose="00000500000000000000" pitchFamily="2" charset="0"/>
              <a:cs typeface="Poppins" panose="00000500000000000000" pitchFamily="2" charset="0"/>
            </a:rPr>
            <a:t> 1</a:t>
          </a:r>
          <a:endParaRPr lang="en-ID" sz="16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19.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8221B48B-3660-4EBB-8F59-67830FB4AB27}"/>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3F821B8C-22D3-4B9C-89CC-49637201390A}"/>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FC4334BB-5B1B-4705-9311-8558ABD43E0D}"/>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13</xdr:col>
      <xdr:colOff>0</xdr:colOff>
      <xdr:row>16</xdr:row>
      <xdr:rowOff>119136</xdr:rowOff>
    </xdr:from>
    <xdr:ext cx="3200400" cy="630942"/>
    <xdr:sp macro="" textlink="">
      <xdr:nvSpPr>
        <xdr:cNvPr id="5" name="TextBox 4">
          <a:extLst>
            <a:ext uri="{FF2B5EF4-FFF2-40B4-BE49-F238E27FC236}">
              <a16:creationId xmlns:a16="http://schemas.microsoft.com/office/drawing/2014/main" id="{1D2608E0-6079-4ECA-8B0E-8945AD37F117}"/>
            </a:ext>
          </a:extLst>
        </xdr:cNvPr>
        <xdr:cNvSpPr txBox="1"/>
      </xdr:nvSpPr>
      <xdr:spPr>
        <a:xfrm>
          <a:off x="7924800" y="304521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List Cokas BAB I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0</xdr:colOff>
      <xdr:row>0</xdr:row>
      <xdr:rowOff>171450</xdr:rowOff>
    </xdr:from>
    <xdr:to>
      <xdr:col>3</xdr:col>
      <xdr:colOff>352425</xdr:colOff>
      <xdr:row>9</xdr:row>
      <xdr:rowOff>28575</xdr:rowOff>
    </xdr:to>
    <xdr:sp macro="" textlink="">
      <xdr:nvSpPr>
        <xdr:cNvPr id="6" name="Rectangle 5">
          <a:extLst>
            <a:ext uri="{FF2B5EF4-FFF2-40B4-BE49-F238E27FC236}">
              <a16:creationId xmlns:a16="http://schemas.microsoft.com/office/drawing/2014/main" id="{1E0DA32C-1E54-461F-BDAF-62F706FCA5AA}"/>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7" name="Flowchart: Delay 6">
          <a:extLst>
            <a:ext uri="{FF2B5EF4-FFF2-40B4-BE49-F238E27FC236}">
              <a16:creationId xmlns:a16="http://schemas.microsoft.com/office/drawing/2014/main" id="{455FC156-4567-4287-A4F4-FD8748AAADC1}"/>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8" name="Picture 7">
          <a:extLst>
            <a:ext uri="{FF2B5EF4-FFF2-40B4-BE49-F238E27FC236}">
              <a16:creationId xmlns:a16="http://schemas.microsoft.com/office/drawing/2014/main" id="{BA27B502-000E-4F6A-8FD0-7DEB7E3A9315}"/>
            </a:ext>
          </a:extLst>
        </xdr:cNvPr>
        <xdr:cNvPicPr>
          <a:picLocks noChangeAspect="1"/>
        </xdr:cNvPicPr>
      </xdr:nvPicPr>
      <xdr:blipFill>
        <a:blip xmlns:r="http://schemas.openxmlformats.org/officeDocument/2006/relationships" r:embed="rId1"/>
        <a:stretch>
          <a:fillRect/>
        </a:stretch>
      </xdr:blipFill>
      <xdr:spPr>
        <a:xfrm>
          <a:off x="342900" y="192405"/>
          <a:ext cx="2611393" cy="1463039"/>
        </a:xfrm>
        <a:prstGeom prst="rect">
          <a:avLst/>
        </a:prstGeom>
      </xdr:spPr>
    </xdr:pic>
    <xdr:clientData/>
  </xdr:twoCellAnchor>
  <xdr:twoCellAnchor>
    <xdr:from>
      <xdr:col>10</xdr:col>
      <xdr:colOff>330689</xdr:colOff>
      <xdr:row>20</xdr:row>
      <xdr:rowOff>174320</xdr:rowOff>
    </xdr:from>
    <xdr:to>
      <xdr:col>13</xdr:col>
      <xdr:colOff>340214</xdr:colOff>
      <xdr:row>22</xdr:row>
      <xdr:rowOff>174320</xdr:rowOff>
    </xdr:to>
    <xdr:sp macro="" textlink="">
      <xdr:nvSpPr>
        <xdr:cNvPr id="9" name="Rectangle: Rounded Corners 8">
          <a:hlinkClick xmlns:r="http://schemas.openxmlformats.org/officeDocument/2006/relationships" r:id="rId2"/>
          <a:extLst>
            <a:ext uri="{FF2B5EF4-FFF2-40B4-BE49-F238E27FC236}">
              <a16:creationId xmlns:a16="http://schemas.microsoft.com/office/drawing/2014/main" id="{492334F1-A949-465B-9D41-FE187A127292}"/>
            </a:ext>
          </a:extLst>
        </xdr:cNvPr>
        <xdr:cNvSpPr/>
      </xdr:nvSpPr>
      <xdr:spPr>
        <a:xfrm>
          <a:off x="6480163" y="3917478"/>
          <a:ext cx="1854367" cy="37431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12</xdr:col>
      <xdr:colOff>94524</xdr:colOff>
      <xdr:row>29</xdr:row>
      <xdr:rowOff>55113</xdr:rowOff>
    </xdr:from>
    <xdr:to>
      <xdr:col>14</xdr:col>
      <xdr:colOff>75474</xdr:colOff>
      <xdr:row>31</xdr:row>
      <xdr:rowOff>148703</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3384BFF5-EED2-4201-B48E-DCEF103DC5F6}"/>
            </a:ext>
          </a:extLst>
        </xdr:cNvPr>
        <xdr:cNvSpPr/>
      </xdr:nvSpPr>
      <xdr:spPr>
        <a:xfrm>
          <a:off x="7473892" y="5482692"/>
          <a:ext cx="1210845" cy="46790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twoCellAnchor>
    <xdr:from>
      <xdr:col>14</xdr:col>
      <xdr:colOff>285023</xdr:colOff>
      <xdr:row>29</xdr:row>
      <xdr:rowOff>77146</xdr:rowOff>
    </xdr:from>
    <xdr:to>
      <xdr:col>16</xdr:col>
      <xdr:colOff>265973</xdr:colOff>
      <xdr:row>31</xdr:row>
      <xdr:rowOff>134296</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8A803D1E-4A47-413C-83B9-4DE23F191866}"/>
            </a:ext>
          </a:extLst>
        </xdr:cNvPr>
        <xdr:cNvSpPr/>
      </xdr:nvSpPr>
      <xdr:spPr>
        <a:xfrm>
          <a:off x="8894286" y="5504725"/>
          <a:ext cx="1210845" cy="43146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IV</a:t>
          </a:r>
        </a:p>
      </xdr:txBody>
    </xdr:sp>
    <xdr:clientData/>
  </xdr:twoCellAnchor>
  <xdr:oneCellAnchor>
    <xdr:from>
      <xdr:col>12</xdr:col>
      <xdr:colOff>600075</xdr:colOff>
      <xdr:row>24</xdr:row>
      <xdr:rowOff>136576</xdr:rowOff>
    </xdr:from>
    <xdr:ext cx="3200400" cy="630942"/>
    <xdr:sp macro="" textlink="">
      <xdr:nvSpPr>
        <xdr:cNvPr id="13" name="TextBox 12">
          <a:extLst>
            <a:ext uri="{FF2B5EF4-FFF2-40B4-BE49-F238E27FC236}">
              <a16:creationId xmlns:a16="http://schemas.microsoft.com/office/drawing/2014/main" id="{658F10E3-B7B5-491E-B17F-CBCFF95C4C12}"/>
            </a:ext>
          </a:extLst>
        </xdr:cNvPr>
        <xdr:cNvSpPr txBox="1"/>
      </xdr:nvSpPr>
      <xdr:spPr>
        <a:xfrm>
          <a:off x="7979443" y="4628365"/>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16</xdr:col>
      <xdr:colOff>426217</xdr:colOff>
      <xdr:row>29</xdr:row>
      <xdr:rowOff>85211</xdr:rowOff>
    </xdr:from>
    <xdr:to>
      <xdr:col>18</xdr:col>
      <xdr:colOff>407167</xdr:colOff>
      <xdr:row>31</xdr:row>
      <xdr:rowOff>148706</xdr:rowOff>
    </xdr:to>
    <xdr:sp macro="" textlink="">
      <xdr:nvSpPr>
        <xdr:cNvPr id="14" name="Rectangle: Rounded Corners 13">
          <a:hlinkClick xmlns:r="http://schemas.openxmlformats.org/officeDocument/2006/relationships" r:id="rId5"/>
          <a:extLst>
            <a:ext uri="{FF2B5EF4-FFF2-40B4-BE49-F238E27FC236}">
              <a16:creationId xmlns:a16="http://schemas.microsoft.com/office/drawing/2014/main" id="{C5EE5A74-EAA7-4C4A-A9BF-1EF62B0B8BBC}"/>
            </a:ext>
          </a:extLst>
        </xdr:cNvPr>
        <xdr:cNvSpPr/>
      </xdr:nvSpPr>
      <xdr:spPr>
        <a:xfrm>
          <a:off x="10265375" y="5512790"/>
          <a:ext cx="1210845" cy="437811"/>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13</xdr:col>
      <xdr:colOff>590041</xdr:colOff>
      <xdr:row>20</xdr:row>
      <xdr:rowOff>179668</xdr:rowOff>
    </xdr:from>
    <xdr:to>
      <xdr:col>16</xdr:col>
      <xdr:colOff>599566</xdr:colOff>
      <xdr:row>22</xdr:row>
      <xdr:rowOff>179668</xdr:rowOff>
    </xdr:to>
    <xdr:sp macro="" textlink="">
      <xdr:nvSpPr>
        <xdr:cNvPr id="15" name="Rectangle: Rounded Corners 14">
          <a:hlinkClick xmlns:r="http://schemas.openxmlformats.org/officeDocument/2006/relationships" r:id="rId6"/>
          <a:extLst>
            <a:ext uri="{FF2B5EF4-FFF2-40B4-BE49-F238E27FC236}">
              <a16:creationId xmlns:a16="http://schemas.microsoft.com/office/drawing/2014/main" id="{5FD9CEB9-BECF-43A0-B1A9-F6029BB058E9}"/>
            </a:ext>
          </a:extLst>
        </xdr:cNvPr>
        <xdr:cNvSpPr/>
      </xdr:nvSpPr>
      <xdr:spPr>
        <a:xfrm>
          <a:off x="8584357" y="3922826"/>
          <a:ext cx="1854367" cy="37431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2</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17</xdr:col>
      <xdr:colOff>269195</xdr:colOff>
      <xdr:row>20</xdr:row>
      <xdr:rowOff>179667</xdr:rowOff>
    </xdr:from>
    <xdr:to>
      <xdr:col>20</xdr:col>
      <xdr:colOff>278720</xdr:colOff>
      <xdr:row>22</xdr:row>
      <xdr:rowOff>179667</xdr:rowOff>
    </xdr:to>
    <xdr:sp macro="" textlink="">
      <xdr:nvSpPr>
        <xdr:cNvPr id="16" name="Rectangle: Rounded Corners 15">
          <a:hlinkClick xmlns:r="http://schemas.openxmlformats.org/officeDocument/2006/relationships" r:id="rId7"/>
          <a:extLst>
            <a:ext uri="{FF2B5EF4-FFF2-40B4-BE49-F238E27FC236}">
              <a16:creationId xmlns:a16="http://schemas.microsoft.com/office/drawing/2014/main" id="{D10FB5E7-0231-423D-A886-9ECAED39AD05}"/>
            </a:ext>
          </a:extLst>
        </xdr:cNvPr>
        <xdr:cNvSpPr/>
      </xdr:nvSpPr>
      <xdr:spPr>
        <a:xfrm>
          <a:off x="10723300" y="3922825"/>
          <a:ext cx="1854367" cy="374316"/>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a:t>
          </a:r>
          <a:r>
            <a:rPr lang="en-ID" sz="1800" b="1" baseline="0">
              <a:solidFill>
                <a:schemeClr val="tx1"/>
              </a:solidFill>
              <a:latin typeface="Poppins" panose="00000500000000000000" pitchFamily="2" charset="0"/>
              <a:cs typeface="Poppins" panose="00000500000000000000" pitchFamily="2" charset="0"/>
            </a:rPr>
            <a:t> 3</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20.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E0C12519-F512-4B1D-9705-353DEB932F07}"/>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82AD8D30-3E9C-4E15-9B82-C61369C00020}"/>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D39858D5-AB2D-4697-9995-CA09C3CC2856}"/>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12</xdr:col>
      <xdr:colOff>271220</xdr:colOff>
      <xdr:row>16</xdr:row>
      <xdr:rowOff>119136</xdr:rowOff>
    </xdr:from>
    <xdr:ext cx="3797085" cy="630942"/>
    <xdr:sp macro="" textlink="">
      <xdr:nvSpPr>
        <xdr:cNvPr id="5" name="TextBox 4">
          <a:extLst>
            <a:ext uri="{FF2B5EF4-FFF2-40B4-BE49-F238E27FC236}">
              <a16:creationId xmlns:a16="http://schemas.microsoft.com/office/drawing/2014/main" id="{28B77A04-1E5E-4E7A-B7B8-B9A6D08AC0CB}"/>
            </a:ext>
          </a:extLst>
        </xdr:cNvPr>
        <xdr:cNvSpPr txBox="1"/>
      </xdr:nvSpPr>
      <xdr:spPr>
        <a:xfrm>
          <a:off x="7555423" y="3012153"/>
          <a:ext cx="3797085"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List Cokas BAB III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0</xdr:colOff>
      <xdr:row>0</xdr:row>
      <xdr:rowOff>171450</xdr:rowOff>
    </xdr:from>
    <xdr:to>
      <xdr:col>3</xdr:col>
      <xdr:colOff>352425</xdr:colOff>
      <xdr:row>9</xdr:row>
      <xdr:rowOff>28575</xdr:rowOff>
    </xdr:to>
    <xdr:sp macro="" textlink="">
      <xdr:nvSpPr>
        <xdr:cNvPr id="6" name="Rectangle 5">
          <a:extLst>
            <a:ext uri="{FF2B5EF4-FFF2-40B4-BE49-F238E27FC236}">
              <a16:creationId xmlns:a16="http://schemas.microsoft.com/office/drawing/2014/main" id="{396FB9A4-6F9E-4BA6-829B-3A2C3041E610}"/>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7" name="Flowchart: Delay 6">
          <a:extLst>
            <a:ext uri="{FF2B5EF4-FFF2-40B4-BE49-F238E27FC236}">
              <a16:creationId xmlns:a16="http://schemas.microsoft.com/office/drawing/2014/main" id="{6BC2AFC4-07E4-4CF6-BDE7-0C1141D5F155}"/>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8" name="Picture 7">
          <a:extLst>
            <a:ext uri="{FF2B5EF4-FFF2-40B4-BE49-F238E27FC236}">
              <a16:creationId xmlns:a16="http://schemas.microsoft.com/office/drawing/2014/main" id="{DD1D3FD3-6BE8-4D85-9F15-30405CB9B063}"/>
            </a:ext>
          </a:extLst>
        </xdr:cNvPr>
        <xdr:cNvPicPr>
          <a:picLocks noChangeAspect="1"/>
        </xdr:cNvPicPr>
      </xdr:nvPicPr>
      <xdr:blipFill>
        <a:blip xmlns:r="http://schemas.openxmlformats.org/officeDocument/2006/relationships" r:embed="rId1"/>
        <a:stretch>
          <a:fillRect/>
        </a:stretch>
      </xdr:blipFill>
      <xdr:spPr>
        <a:xfrm>
          <a:off x="342900" y="192405"/>
          <a:ext cx="2611393" cy="1463039"/>
        </a:xfrm>
        <a:prstGeom prst="rect">
          <a:avLst/>
        </a:prstGeom>
      </xdr:spPr>
    </xdr:pic>
    <xdr:clientData/>
  </xdr:twoCellAnchor>
  <xdr:twoCellAnchor>
    <xdr:from>
      <xdr:col>10</xdr:col>
      <xdr:colOff>330689</xdr:colOff>
      <xdr:row>20</xdr:row>
      <xdr:rowOff>174320</xdr:rowOff>
    </xdr:from>
    <xdr:to>
      <xdr:col>13</xdr:col>
      <xdr:colOff>340214</xdr:colOff>
      <xdr:row>22</xdr:row>
      <xdr:rowOff>174320</xdr:rowOff>
    </xdr:to>
    <xdr:sp macro="" textlink="">
      <xdr:nvSpPr>
        <xdr:cNvPr id="9" name="Rectangle: Rounded Corners 8">
          <a:hlinkClick xmlns:r="http://schemas.openxmlformats.org/officeDocument/2006/relationships" r:id="rId2"/>
          <a:extLst>
            <a:ext uri="{FF2B5EF4-FFF2-40B4-BE49-F238E27FC236}">
              <a16:creationId xmlns:a16="http://schemas.microsoft.com/office/drawing/2014/main" id="{BC4BE808-849B-4CA7-ACAF-D2844A97C351}"/>
            </a:ext>
          </a:extLst>
        </xdr:cNvPr>
        <xdr:cNvSpPr/>
      </xdr:nvSpPr>
      <xdr:spPr>
        <a:xfrm>
          <a:off x="6426689" y="3831920"/>
          <a:ext cx="1838325" cy="36576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12</xdr:col>
      <xdr:colOff>94524</xdr:colOff>
      <xdr:row>29</xdr:row>
      <xdr:rowOff>55113</xdr:rowOff>
    </xdr:from>
    <xdr:to>
      <xdr:col>14</xdr:col>
      <xdr:colOff>75474</xdr:colOff>
      <xdr:row>31</xdr:row>
      <xdr:rowOff>148703</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3B53EE23-6D60-4013-81D3-E91035F22A96}"/>
            </a:ext>
          </a:extLst>
        </xdr:cNvPr>
        <xdr:cNvSpPr/>
      </xdr:nvSpPr>
      <xdr:spPr>
        <a:xfrm>
          <a:off x="7409724" y="5358633"/>
          <a:ext cx="1200150" cy="4593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14</xdr:col>
      <xdr:colOff>285023</xdr:colOff>
      <xdr:row>29</xdr:row>
      <xdr:rowOff>77146</xdr:rowOff>
    </xdr:from>
    <xdr:to>
      <xdr:col>16</xdr:col>
      <xdr:colOff>265973</xdr:colOff>
      <xdr:row>31</xdr:row>
      <xdr:rowOff>134296</xdr:rowOff>
    </xdr:to>
    <xdr:sp macro="" textlink="">
      <xdr:nvSpPr>
        <xdr:cNvPr id="11" name="Rectangle: Rounded Corners 10">
          <a:hlinkClick xmlns:r="http://schemas.openxmlformats.org/officeDocument/2006/relationships" r:id="rId4"/>
          <a:extLst>
            <a:ext uri="{FF2B5EF4-FFF2-40B4-BE49-F238E27FC236}">
              <a16:creationId xmlns:a16="http://schemas.microsoft.com/office/drawing/2014/main" id="{918F1498-77CC-422A-AFD8-ADA06FA58266}"/>
            </a:ext>
          </a:extLst>
        </xdr:cNvPr>
        <xdr:cNvSpPr/>
      </xdr:nvSpPr>
      <xdr:spPr>
        <a:xfrm>
          <a:off x="8819423" y="5380666"/>
          <a:ext cx="1200150"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IV</a:t>
          </a:r>
        </a:p>
      </xdr:txBody>
    </xdr:sp>
    <xdr:clientData/>
  </xdr:twoCellAnchor>
  <xdr:oneCellAnchor>
    <xdr:from>
      <xdr:col>12</xdr:col>
      <xdr:colOff>600075</xdr:colOff>
      <xdr:row>24</xdr:row>
      <xdr:rowOff>136576</xdr:rowOff>
    </xdr:from>
    <xdr:ext cx="3200400" cy="630942"/>
    <xdr:sp macro="" textlink="">
      <xdr:nvSpPr>
        <xdr:cNvPr id="12" name="TextBox 11">
          <a:extLst>
            <a:ext uri="{FF2B5EF4-FFF2-40B4-BE49-F238E27FC236}">
              <a16:creationId xmlns:a16="http://schemas.microsoft.com/office/drawing/2014/main" id="{5C857D01-67C1-42F8-ADAC-314FBA628D44}"/>
            </a:ext>
          </a:extLst>
        </xdr:cNvPr>
        <xdr:cNvSpPr txBox="1"/>
      </xdr:nvSpPr>
      <xdr:spPr>
        <a:xfrm>
          <a:off x="7915275" y="4525696"/>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16</xdr:col>
      <xdr:colOff>426217</xdr:colOff>
      <xdr:row>29</xdr:row>
      <xdr:rowOff>85211</xdr:rowOff>
    </xdr:from>
    <xdr:to>
      <xdr:col>18</xdr:col>
      <xdr:colOff>407167</xdr:colOff>
      <xdr:row>31</xdr:row>
      <xdr:rowOff>148706</xdr:rowOff>
    </xdr:to>
    <xdr:sp macro="" textlink="">
      <xdr:nvSpPr>
        <xdr:cNvPr id="13" name="Rectangle: Rounded Corners 12">
          <a:hlinkClick xmlns:r="http://schemas.openxmlformats.org/officeDocument/2006/relationships" r:id="rId5"/>
          <a:extLst>
            <a:ext uri="{FF2B5EF4-FFF2-40B4-BE49-F238E27FC236}">
              <a16:creationId xmlns:a16="http://schemas.microsoft.com/office/drawing/2014/main" id="{65F658F2-3221-4416-8A2F-385BE7965C99}"/>
            </a:ext>
          </a:extLst>
        </xdr:cNvPr>
        <xdr:cNvSpPr/>
      </xdr:nvSpPr>
      <xdr:spPr>
        <a:xfrm>
          <a:off x="10179817" y="5388731"/>
          <a:ext cx="1200150" cy="42925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13</xdr:col>
      <xdr:colOff>590040</xdr:colOff>
      <xdr:row>21</xdr:row>
      <xdr:rowOff>374</xdr:rowOff>
    </xdr:from>
    <xdr:to>
      <xdr:col>17</xdr:col>
      <xdr:colOff>37352</xdr:colOff>
      <xdr:row>23</xdr:row>
      <xdr:rowOff>374</xdr:rowOff>
    </xdr:to>
    <xdr:sp macro="" textlink="">
      <xdr:nvSpPr>
        <xdr:cNvPr id="14" name="Rectangle: Rounded Corners 13">
          <a:hlinkClick xmlns:r="http://schemas.openxmlformats.org/officeDocument/2006/relationships" r:id="rId6"/>
          <a:extLst>
            <a:ext uri="{FF2B5EF4-FFF2-40B4-BE49-F238E27FC236}">
              <a16:creationId xmlns:a16="http://schemas.microsoft.com/office/drawing/2014/main" id="{5E235772-73B7-44C8-96AD-99D935D0B90B}"/>
            </a:ext>
          </a:extLst>
        </xdr:cNvPr>
        <xdr:cNvSpPr/>
      </xdr:nvSpPr>
      <xdr:spPr>
        <a:xfrm>
          <a:off x="8553687" y="3765550"/>
          <a:ext cx="1897665" cy="35858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1 Rekon</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17</xdr:col>
      <xdr:colOff>269195</xdr:colOff>
      <xdr:row>20</xdr:row>
      <xdr:rowOff>179667</xdr:rowOff>
    </xdr:from>
    <xdr:to>
      <xdr:col>20</xdr:col>
      <xdr:colOff>454742</xdr:colOff>
      <xdr:row>22</xdr:row>
      <xdr:rowOff>179667</xdr:rowOff>
    </xdr:to>
    <xdr:sp macro="" textlink="">
      <xdr:nvSpPr>
        <xdr:cNvPr id="15" name="Rectangle: Rounded Corners 14">
          <a:hlinkClick xmlns:r="http://schemas.openxmlformats.org/officeDocument/2006/relationships" r:id="rId7"/>
          <a:extLst>
            <a:ext uri="{FF2B5EF4-FFF2-40B4-BE49-F238E27FC236}">
              <a16:creationId xmlns:a16="http://schemas.microsoft.com/office/drawing/2014/main" id="{70FFE0DE-FB25-40D7-B8C0-AA9DCB718C54}"/>
            </a:ext>
          </a:extLst>
        </xdr:cNvPr>
        <xdr:cNvSpPr/>
      </xdr:nvSpPr>
      <xdr:spPr>
        <a:xfrm>
          <a:off x="10611501" y="3866764"/>
          <a:ext cx="2010660" cy="368709"/>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Kasus 2 Rekon</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21.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5745F8E7-CF6F-4384-BDE7-E6AA5A188217}"/>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C34924BE-70E2-40A2-B41B-C1EA95127D57}"/>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2068309D-17D6-4CC7-BA63-FFE0221A3D90}"/>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12</xdr:col>
      <xdr:colOff>271220</xdr:colOff>
      <xdr:row>16</xdr:row>
      <xdr:rowOff>119136</xdr:rowOff>
    </xdr:from>
    <xdr:ext cx="3797085" cy="630942"/>
    <xdr:sp macro="" textlink="">
      <xdr:nvSpPr>
        <xdr:cNvPr id="5" name="TextBox 4">
          <a:extLst>
            <a:ext uri="{FF2B5EF4-FFF2-40B4-BE49-F238E27FC236}">
              <a16:creationId xmlns:a16="http://schemas.microsoft.com/office/drawing/2014/main" id="{AB717DE4-C3C2-4A60-93BC-6684F981EC84}"/>
            </a:ext>
          </a:extLst>
        </xdr:cNvPr>
        <xdr:cNvSpPr txBox="1"/>
      </xdr:nvSpPr>
      <xdr:spPr>
        <a:xfrm>
          <a:off x="7586420" y="3045216"/>
          <a:ext cx="3797085"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List Cokas BAB IV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0</xdr:colOff>
      <xdr:row>0</xdr:row>
      <xdr:rowOff>171450</xdr:rowOff>
    </xdr:from>
    <xdr:to>
      <xdr:col>3</xdr:col>
      <xdr:colOff>352425</xdr:colOff>
      <xdr:row>9</xdr:row>
      <xdr:rowOff>28575</xdr:rowOff>
    </xdr:to>
    <xdr:sp macro="" textlink="">
      <xdr:nvSpPr>
        <xdr:cNvPr id="6" name="Rectangle 5">
          <a:extLst>
            <a:ext uri="{FF2B5EF4-FFF2-40B4-BE49-F238E27FC236}">
              <a16:creationId xmlns:a16="http://schemas.microsoft.com/office/drawing/2014/main" id="{39CA2BF8-5B9D-4982-96F0-983EB3163BD0}"/>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7" name="Flowchart: Delay 6">
          <a:extLst>
            <a:ext uri="{FF2B5EF4-FFF2-40B4-BE49-F238E27FC236}">
              <a16:creationId xmlns:a16="http://schemas.microsoft.com/office/drawing/2014/main" id="{AA28C23D-813A-4AD8-AC8E-6656B68543D5}"/>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8" name="Picture 7">
          <a:extLst>
            <a:ext uri="{FF2B5EF4-FFF2-40B4-BE49-F238E27FC236}">
              <a16:creationId xmlns:a16="http://schemas.microsoft.com/office/drawing/2014/main" id="{4958FF3E-8FBA-48C2-A20B-08F3C649960B}"/>
            </a:ext>
          </a:extLst>
        </xdr:cNvPr>
        <xdr:cNvPicPr>
          <a:picLocks noChangeAspect="1"/>
        </xdr:cNvPicPr>
      </xdr:nvPicPr>
      <xdr:blipFill>
        <a:blip xmlns:r="http://schemas.openxmlformats.org/officeDocument/2006/relationships" r:embed="rId1"/>
        <a:stretch>
          <a:fillRect/>
        </a:stretch>
      </xdr:blipFill>
      <xdr:spPr>
        <a:xfrm>
          <a:off x="342900" y="192405"/>
          <a:ext cx="2611393" cy="1463039"/>
        </a:xfrm>
        <a:prstGeom prst="rect">
          <a:avLst/>
        </a:prstGeom>
      </xdr:spPr>
    </xdr:pic>
    <xdr:clientData/>
  </xdr:twoCellAnchor>
  <xdr:twoCellAnchor>
    <xdr:from>
      <xdr:col>12</xdr:col>
      <xdr:colOff>94524</xdr:colOff>
      <xdr:row>29</xdr:row>
      <xdr:rowOff>7488</xdr:rowOff>
    </xdr:from>
    <xdr:to>
      <xdr:col>14</xdr:col>
      <xdr:colOff>75474</xdr:colOff>
      <xdr:row>31</xdr:row>
      <xdr:rowOff>101078</xdr:rowOff>
    </xdr:to>
    <xdr:sp macro="" textlink="">
      <xdr:nvSpPr>
        <xdr:cNvPr id="10" name="Rectangle: Rounded Corners 9">
          <a:hlinkClick xmlns:r="http://schemas.openxmlformats.org/officeDocument/2006/relationships" r:id="rId2"/>
          <a:extLst>
            <a:ext uri="{FF2B5EF4-FFF2-40B4-BE49-F238E27FC236}">
              <a16:creationId xmlns:a16="http://schemas.microsoft.com/office/drawing/2014/main" id="{54B6498A-B516-44A5-AF10-13671B1CCCEA}"/>
            </a:ext>
          </a:extLst>
        </xdr:cNvPr>
        <xdr:cNvSpPr/>
      </xdr:nvSpPr>
      <xdr:spPr>
        <a:xfrm>
          <a:off x="7333524" y="5531988"/>
          <a:ext cx="1187450" cy="47459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14</xdr:col>
      <xdr:colOff>285023</xdr:colOff>
      <xdr:row>29</xdr:row>
      <xdr:rowOff>29521</xdr:rowOff>
    </xdr:from>
    <xdr:to>
      <xdr:col>16</xdr:col>
      <xdr:colOff>265973</xdr:colOff>
      <xdr:row>31</xdr:row>
      <xdr:rowOff>86671</xdr:rowOff>
    </xdr:to>
    <xdr:sp macro="" textlink="">
      <xdr:nvSpPr>
        <xdr:cNvPr id="11" name="Rectangle: Rounded Corners 10">
          <a:hlinkClick xmlns:r="http://schemas.openxmlformats.org/officeDocument/2006/relationships" r:id="rId3"/>
          <a:extLst>
            <a:ext uri="{FF2B5EF4-FFF2-40B4-BE49-F238E27FC236}">
              <a16:creationId xmlns:a16="http://schemas.microsoft.com/office/drawing/2014/main" id="{B47A2F1C-F15D-4995-B445-46DFD42289A3}"/>
            </a:ext>
          </a:extLst>
        </xdr:cNvPr>
        <xdr:cNvSpPr/>
      </xdr:nvSpPr>
      <xdr:spPr>
        <a:xfrm>
          <a:off x="8730523" y="5554021"/>
          <a:ext cx="1187450" cy="4381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oneCellAnchor>
    <xdr:from>
      <xdr:col>12</xdr:col>
      <xdr:colOff>600075</xdr:colOff>
      <xdr:row>24</xdr:row>
      <xdr:rowOff>88951</xdr:rowOff>
    </xdr:from>
    <xdr:ext cx="3200400" cy="630942"/>
    <xdr:sp macro="" textlink="">
      <xdr:nvSpPr>
        <xdr:cNvPr id="12" name="TextBox 11">
          <a:extLst>
            <a:ext uri="{FF2B5EF4-FFF2-40B4-BE49-F238E27FC236}">
              <a16:creationId xmlns:a16="http://schemas.microsoft.com/office/drawing/2014/main" id="{98665D94-A208-421A-B018-D5DFCA92E4F6}"/>
            </a:ext>
          </a:extLst>
        </xdr:cNvPr>
        <xdr:cNvSpPr txBox="1"/>
      </xdr:nvSpPr>
      <xdr:spPr>
        <a:xfrm>
          <a:off x="7839075" y="4660951"/>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16</xdr:col>
      <xdr:colOff>426217</xdr:colOff>
      <xdr:row>29</xdr:row>
      <xdr:rowOff>37586</xdr:rowOff>
    </xdr:from>
    <xdr:to>
      <xdr:col>18</xdr:col>
      <xdr:colOff>407167</xdr:colOff>
      <xdr:row>31</xdr:row>
      <xdr:rowOff>101081</xdr:rowOff>
    </xdr:to>
    <xdr:sp macro="" textlink="">
      <xdr:nvSpPr>
        <xdr:cNvPr id="13" name="Rectangle: Rounded Corners 12">
          <a:hlinkClick xmlns:r="http://schemas.openxmlformats.org/officeDocument/2006/relationships" r:id="rId4"/>
          <a:extLst>
            <a:ext uri="{FF2B5EF4-FFF2-40B4-BE49-F238E27FC236}">
              <a16:creationId xmlns:a16="http://schemas.microsoft.com/office/drawing/2014/main" id="{774FDB4D-167A-45E3-9819-7CF9ABB6A91A}"/>
            </a:ext>
          </a:extLst>
        </xdr:cNvPr>
        <xdr:cNvSpPr/>
      </xdr:nvSpPr>
      <xdr:spPr>
        <a:xfrm>
          <a:off x="10078217" y="5562086"/>
          <a:ext cx="1187450" cy="44449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7</xdr:col>
      <xdr:colOff>349250</xdr:colOff>
      <xdr:row>20</xdr:row>
      <xdr:rowOff>158750</xdr:rowOff>
    </xdr:from>
    <xdr:to>
      <xdr:col>11</xdr:col>
      <xdr:colOff>249709</xdr:colOff>
      <xdr:row>22</xdr:row>
      <xdr:rowOff>145612</xdr:rowOff>
    </xdr:to>
    <xdr:sp macro="" textlink="">
      <xdr:nvSpPr>
        <xdr:cNvPr id="21" name="Rectangle: Rounded Corners 20">
          <a:hlinkClick xmlns:r="http://schemas.openxmlformats.org/officeDocument/2006/relationships" r:id="rId5"/>
          <a:extLst>
            <a:ext uri="{FF2B5EF4-FFF2-40B4-BE49-F238E27FC236}">
              <a16:creationId xmlns:a16="http://schemas.microsoft.com/office/drawing/2014/main" id="{B4E8880B-B871-446A-AE03-B61440509EE7}"/>
            </a:ext>
          </a:extLst>
        </xdr:cNvPr>
        <xdr:cNvSpPr/>
      </xdr:nvSpPr>
      <xdr:spPr>
        <a:xfrm>
          <a:off x="4572000" y="3968750"/>
          <a:ext cx="2313459"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Depresiasi</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11</xdr:col>
      <xdr:colOff>469079</xdr:colOff>
      <xdr:row>20</xdr:row>
      <xdr:rowOff>158750</xdr:rowOff>
    </xdr:from>
    <xdr:to>
      <xdr:col>16</xdr:col>
      <xdr:colOff>584062</xdr:colOff>
      <xdr:row>22</xdr:row>
      <xdr:rowOff>145612</xdr:rowOff>
    </xdr:to>
    <xdr:sp macro="" textlink="">
      <xdr:nvSpPr>
        <xdr:cNvPr id="22" name="Rectangle: Rounded Corners 21">
          <a:hlinkClick xmlns:r="http://schemas.openxmlformats.org/officeDocument/2006/relationships" r:id="rId6"/>
          <a:extLst>
            <a:ext uri="{FF2B5EF4-FFF2-40B4-BE49-F238E27FC236}">
              <a16:creationId xmlns:a16="http://schemas.microsoft.com/office/drawing/2014/main" id="{F9D0562B-D22D-419E-AF80-CF2DC8E8240C}"/>
            </a:ext>
          </a:extLst>
        </xdr:cNvPr>
        <xdr:cNvSpPr/>
      </xdr:nvSpPr>
      <xdr:spPr>
        <a:xfrm>
          <a:off x="7104829" y="3968750"/>
          <a:ext cx="3131233"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Pembelian</a:t>
          </a:r>
          <a:r>
            <a:rPr lang="en-ID" sz="1800" b="1" baseline="0">
              <a:solidFill>
                <a:schemeClr val="tx1"/>
              </a:solidFill>
              <a:latin typeface="Poppins" panose="00000500000000000000" pitchFamily="2" charset="0"/>
              <a:cs typeface="Poppins" panose="00000500000000000000" pitchFamily="2" charset="0"/>
            </a:rPr>
            <a:t> Tunai</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17</xdr:col>
      <xdr:colOff>204904</xdr:colOff>
      <xdr:row>20</xdr:row>
      <xdr:rowOff>165236</xdr:rowOff>
    </xdr:from>
    <xdr:to>
      <xdr:col>23</xdr:col>
      <xdr:colOff>305370</xdr:colOff>
      <xdr:row>22</xdr:row>
      <xdr:rowOff>152098</xdr:rowOff>
    </xdr:to>
    <xdr:sp macro="" textlink="">
      <xdr:nvSpPr>
        <xdr:cNvPr id="24" name="Rectangle: Rounded Corners 23">
          <a:hlinkClick xmlns:r="http://schemas.openxmlformats.org/officeDocument/2006/relationships" r:id="rId7"/>
          <a:extLst>
            <a:ext uri="{FF2B5EF4-FFF2-40B4-BE49-F238E27FC236}">
              <a16:creationId xmlns:a16="http://schemas.microsoft.com/office/drawing/2014/main" id="{72992E80-4CDE-43C2-85B9-20ECF85803C1}"/>
            </a:ext>
          </a:extLst>
        </xdr:cNvPr>
        <xdr:cNvSpPr/>
      </xdr:nvSpPr>
      <xdr:spPr>
        <a:xfrm>
          <a:off x="10460154" y="3975236"/>
          <a:ext cx="3719966" cy="367862"/>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 Pembelian Angsuran</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drawings/drawing22.xml><?xml version="1.0" encoding="utf-8"?>
<xdr:wsDr xmlns:xdr="http://schemas.openxmlformats.org/drawingml/2006/spreadsheetDrawing" xmlns:a="http://schemas.openxmlformats.org/drawingml/2006/main">
  <xdr:oneCellAnchor>
    <xdr:from>
      <xdr:col>7</xdr:col>
      <xdr:colOff>361950</xdr:colOff>
      <xdr:row>2</xdr:row>
      <xdr:rowOff>76200</xdr:rowOff>
    </xdr:from>
    <xdr:ext cx="10460941" cy="861774"/>
    <xdr:sp macro="" textlink="">
      <xdr:nvSpPr>
        <xdr:cNvPr id="2" name="TextBox 1">
          <a:extLst>
            <a:ext uri="{FF2B5EF4-FFF2-40B4-BE49-F238E27FC236}">
              <a16:creationId xmlns:a16="http://schemas.microsoft.com/office/drawing/2014/main" id="{1ABAE8BA-8912-4F38-AD2F-BCCFCC5D1019}"/>
            </a:ext>
          </a:extLst>
        </xdr:cNvPr>
        <xdr:cNvSpPr txBox="1"/>
      </xdr:nvSpPr>
      <xdr:spPr>
        <a:xfrm>
          <a:off x="4629150" y="441960"/>
          <a:ext cx="10460941"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LABORATORIUM</a:t>
          </a:r>
          <a:r>
            <a:rPr lang="en-ID" sz="40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AKUNTANSI MENENGAH</a:t>
          </a:r>
          <a:endPar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oneCellAnchor>
    <xdr:from>
      <xdr:col>10</xdr:col>
      <xdr:colOff>57150</xdr:colOff>
      <xdr:row>5</xdr:row>
      <xdr:rowOff>146596</xdr:rowOff>
    </xdr:from>
    <xdr:ext cx="6581775" cy="861774"/>
    <xdr:sp macro="" textlink="">
      <xdr:nvSpPr>
        <xdr:cNvPr id="3" name="TextBox 2">
          <a:extLst>
            <a:ext uri="{FF2B5EF4-FFF2-40B4-BE49-F238E27FC236}">
              <a16:creationId xmlns:a16="http://schemas.microsoft.com/office/drawing/2014/main" id="{221178D9-36EA-4116-A156-F612FED538C5}"/>
            </a:ext>
          </a:extLst>
        </xdr:cNvPr>
        <xdr:cNvSpPr txBox="1"/>
      </xdr:nvSpPr>
      <xdr:spPr>
        <a:xfrm>
          <a:off x="6153150" y="1060996"/>
          <a:ext cx="6581775" cy="8617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40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Universitas Gunadarma</a:t>
          </a:r>
        </a:p>
      </xdr:txBody>
    </xdr:sp>
    <xdr:clientData/>
  </xdr:oneCellAnchor>
  <xdr:oneCellAnchor>
    <xdr:from>
      <xdr:col>8</xdr:col>
      <xdr:colOff>484655</xdr:colOff>
      <xdr:row>11</xdr:row>
      <xdr:rowOff>161720</xdr:rowOff>
    </xdr:from>
    <xdr:ext cx="8603316" cy="630942"/>
    <xdr:sp macro="" textlink="">
      <xdr:nvSpPr>
        <xdr:cNvPr id="4" name="TextBox 3">
          <a:extLst>
            <a:ext uri="{FF2B5EF4-FFF2-40B4-BE49-F238E27FC236}">
              <a16:creationId xmlns:a16="http://schemas.microsoft.com/office/drawing/2014/main" id="{6EB38110-FB3B-404C-8924-0A698DC8AD8D}"/>
            </a:ext>
          </a:extLst>
        </xdr:cNvPr>
        <xdr:cNvSpPr txBox="1"/>
      </xdr:nvSpPr>
      <xdr:spPr>
        <a:xfrm>
          <a:off x="5361455" y="2173400"/>
          <a:ext cx="8603316"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r>
            <a:rPr lang="en-ID" sz="2800" b="1">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Praktikum Akuntansi</a:t>
          </a:r>
          <a:r>
            <a:rPr lang="en-ID" sz="2800" b="1" baseline="0">
              <a:solidFill>
                <a:schemeClr val="tx1"/>
              </a:solidFill>
              <a:effectLst>
                <a:outerShdw blurRad="50800" dist="38100" dir="5400000" algn="t" rotWithShape="0">
                  <a:srgbClr val="000000">
                    <a:alpha val="40000"/>
                  </a:srgbClr>
                </a:outerShdw>
              </a:effectLst>
              <a:latin typeface="Poppins" panose="00000500000000000000" pitchFamily="2" charset="0"/>
              <a:ea typeface="+mn-ea"/>
              <a:cs typeface="Poppins" panose="00000500000000000000" pitchFamily="2" charset="0"/>
            </a:rPr>
            <a:t> Keuangan Menengah  1</a:t>
          </a:r>
          <a:endParaRPr lang="en-ID" sz="2800">
            <a:effectLst/>
            <a:latin typeface="Poppins" panose="00000500000000000000" pitchFamily="2" charset="0"/>
            <a:cs typeface="Poppins" panose="00000500000000000000" pitchFamily="2" charset="0"/>
          </a:endParaRPr>
        </a:p>
      </xdr:txBody>
    </xdr:sp>
    <xdr:clientData/>
  </xdr:oneCellAnchor>
  <xdr:oneCellAnchor>
    <xdr:from>
      <xdr:col>12</xdr:col>
      <xdr:colOff>271220</xdr:colOff>
      <xdr:row>16</xdr:row>
      <xdr:rowOff>119136</xdr:rowOff>
    </xdr:from>
    <xdr:ext cx="3797085" cy="630942"/>
    <xdr:sp macro="" textlink="">
      <xdr:nvSpPr>
        <xdr:cNvPr id="5" name="TextBox 4">
          <a:extLst>
            <a:ext uri="{FF2B5EF4-FFF2-40B4-BE49-F238E27FC236}">
              <a16:creationId xmlns:a16="http://schemas.microsoft.com/office/drawing/2014/main" id="{C3C0CB59-1851-48A2-9508-2A9355283CB5}"/>
            </a:ext>
          </a:extLst>
        </xdr:cNvPr>
        <xdr:cNvSpPr txBox="1"/>
      </xdr:nvSpPr>
      <xdr:spPr>
        <a:xfrm>
          <a:off x="7586420" y="3045216"/>
          <a:ext cx="3797085"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List Cokas BAB V </a:t>
          </a:r>
          <a:r>
            <a:rPr lang="en-ID" sz="2800" b="0"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0</xdr:col>
      <xdr:colOff>0</xdr:colOff>
      <xdr:row>0</xdr:row>
      <xdr:rowOff>171450</xdr:rowOff>
    </xdr:from>
    <xdr:to>
      <xdr:col>3</xdr:col>
      <xdr:colOff>352425</xdr:colOff>
      <xdr:row>9</xdr:row>
      <xdr:rowOff>28575</xdr:rowOff>
    </xdr:to>
    <xdr:sp macro="" textlink="">
      <xdr:nvSpPr>
        <xdr:cNvPr id="6" name="Rectangle 5">
          <a:extLst>
            <a:ext uri="{FF2B5EF4-FFF2-40B4-BE49-F238E27FC236}">
              <a16:creationId xmlns:a16="http://schemas.microsoft.com/office/drawing/2014/main" id="{BCADB02A-ED68-40F5-B716-CF45124C388C}"/>
            </a:ext>
          </a:extLst>
        </xdr:cNvPr>
        <xdr:cNvSpPr/>
      </xdr:nvSpPr>
      <xdr:spPr>
        <a:xfrm>
          <a:off x="0" y="171450"/>
          <a:ext cx="2181225" cy="150304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3</xdr:col>
      <xdr:colOff>333375</xdr:colOff>
      <xdr:row>0</xdr:row>
      <xdr:rowOff>171450</xdr:rowOff>
    </xdr:from>
    <xdr:to>
      <xdr:col>5</xdr:col>
      <xdr:colOff>504825</xdr:colOff>
      <xdr:row>9</xdr:row>
      <xdr:rowOff>28575</xdr:rowOff>
    </xdr:to>
    <xdr:sp macro="" textlink="">
      <xdr:nvSpPr>
        <xdr:cNvPr id="7" name="Flowchart: Delay 6">
          <a:extLst>
            <a:ext uri="{FF2B5EF4-FFF2-40B4-BE49-F238E27FC236}">
              <a16:creationId xmlns:a16="http://schemas.microsoft.com/office/drawing/2014/main" id="{DDEECFA7-1DFE-436B-BA03-573897A4B5EF}"/>
            </a:ext>
          </a:extLst>
        </xdr:cNvPr>
        <xdr:cNvSpPr/>
      </xdr:nvSpPr>
      <xdr:spPr>
        <a:xfrm>
          <a:off x="2162175" y="171450"/>
          <a:ext cx="1390650" cy="1503045"/>
        </a:xfrm>
        <a:prstGeom prst="flowChartDelay">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editAs="oneCell">
    <xdr:from>
      <xdr:col>0</xdr:col>
      <xdr:colOff>342900</xdr:colOff>
      <xdr:row>1</xdr:row>
      <xdr:rowOff>9525</xdr:rowOff>
    </xdr:from>
    <xdr:to>
      <xdr:col>4</xdr:col>
      <xdr:colOff>515893</xdr:colOff>
      <xdr:row>9</xdr:row>
      <xdr:rowOff>9524</xdr:rowOff>
    </xdr:to>
    <xdr:pic>
      <xdr:nvPicPr>
        <xdr:cNvPr id="8" name="Picture 7">
          <a:extLst>
            <a:ext uri="{FF2B5EF4-FFF2-40B4-BE49-F238E27FC236}">
              <a16:creationId xmlns:a16="http://schemas.microsoft.com/office/drawing/2014/main" id="{8F2FC1EC-29F9-46A4-BB69-339605446F25}"/>
            </a:ext>
          </a:extLst>
        </xdr:cNvPr>
        <xdr:cNvPicPr>
          <a:picLocks noChangeAspect="1"/>
        </xdr:cNvPicPr>
      </xdr:nvPicPr>
      <xdr:blipFill>
        <a:blip xmlns:r="http://schemas.openxmlformats.org/officeDocument/2006/relationships" r:embed="rId1"/>
        <a:stretch>
          <a:fillRect/>
        </a:stretch>
      </xdr:blipFill>
      <xdr:spPr>
        <a:xfrm>
          <a:off x="342900" y="192405"/>
          <a:ext cx="2611393" cy="1463039"/>
        </a:xfrm>
        <a:prstGeom prst="rect">
          <a:avLst/>
        </a:prstGeom>
      </xdr:spPr>
    </xdr:pic>
    <xdr:clientData/>
  </xdr:twoCellAnchor>
  <xdr:twoCellAnchor>
    <xdr:from>
      <xdr:col>12</xdr:col>
      <xdr:colOff>94524</xdr:colOff>
      <xdr:row>29</xdr:row>
      <xdr:rowOff>7488</xdr:rowOff>
    </xdr:from>
    <xdr:to>
      <xdr:col>14</xdr:col>
      <xdr:colOff>75474</xdr:colOff>
      <xdr:row>31</xdr:row>
      <xdr:rowOff>101078</xdr:rowOff>
    </xdr:to>
    <xdr:sp macro="" textlink="">
      <xdr:nvSpPr>
        <xdr:cNvPr id="9" name="Rectangle: Rounded Corners 8">
          <a:hlinkClick xmlns:r="http://schemas.openxmlformats.org/officeDocument/2006/relationships" r:id="rId2"/>
          <a:extLst>
            <a:ext uri="{FF2B5EF4-FFF2-40B4-BE49-F238E27FC236}">
              <a16:creationId xmlns:a16="http://schemas.microsoft.com/office/drawing/2014/main" id="{AE275FA0-82C1-4E2E-B146-A36C93C4C6B8}"/>
            </a:ext>
          </a:extLst>
        </xdr:cNvPr>
        <xdr:cNvSpPr/>
      </xdr:nvSpPr>
      <xdr:spPr>
        <a:xfrm>
          <a:off x="7409724" y="5311008"/>
          <a:ext cx="1200150" cy="45935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a:t>
          </a:r>
        </a:p>
      </xdr:txBody>
    </xdr:sp>
    <xdr:clientData/>
  </xdr:twoCellAnchor>
  <xdr:twoCellAnchor>
    <xdr:from>
      <xdr:col>14</xdr:col>
      <xdr:colOff>285023</xdr:colOff>
      <xdr:row>29</xdr:row>
      <xdr:rowOff>29521</xdr:rowOff>
    </xdr:from>
    <xdr:to>
      <xdr:col>16</xdr:col>
      <xdr:colOff>265973</xdr:colOff>
      <xdr:row>31</xdr:row>
      <xdr:rowOff>86671</xdr:rowOff>
    </xdr:to>
    <xdr:sp macro="" textlink="">
      <xdr:nvSpPr>
        <xdr:cNvPr id="10" name="Rectangle: Rounded Corners 9">
          <a:hlinkClick xmlns:r="http://schemas.openxmlformats.org/officeDocument/2006/relationships" r:id="rId3"/>
          <a:extLst>
            <a:ext uri="{FF2B5EF4-FFF2-40B4-BE49-F238E27FC236}">
              <a16:creationId xmlns:a16="http://schemas.microsoft.com/office/drawing/2014/main" id="{617C5B2B-F3FD-4D58-B87A-C361CE652BD0}"/>
            </a:ext>
          </a:extLst>
        </xdr:cNvPr>
        <xdr:cNvSpPr/>
      </xdr:nvSpPr>
      <xdr:spPr>
        <a:xfrm>
          <a:off x="8819423" y="5333041"/>
          <a:ext cx="1200150" cy="422910"/>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a:t>
          </a:r>
          <a:r>
            <a:rPr lang="en-ID" sz="1600" b="1">
              <a:solidFill>
                <a:schemeClr val="tx1"/>
              </a:solidFill>
              <a:latin typeface="Algerian" panose="04020705040A02060702" pitchFamily="82" charset="0"/>
              <a:cs typeface="Poppins" panose="00000500000000000000" pitchFamily="2" charset="0"/>
            </a:rPr>
            <a:t>III</a:t>
          </a:r>
        </a:p>
      </xdr:txBody>
    </xdr:sp>
    <xdr:clientData/>
  </xdr:twoCellAnchor>
  <xdr:oneCellAnchor>
    <xdr:from>
      <xdr:col>12</xdr:col>
      <xdr:colOff>600075</xdr:colOff>
      <xdr:row>24</xdr:row>
      <xdr:rowOff>88951</xdr:rowOff>
    </xdr:from>
    <xdr:ext cx="3200400" cy="630942"/>
    <xdr:sp macro="" textlink="">
      <xdr:nvSpPr>
        <xdr:cNvPr id="11" name="TextBox 10">
          <a:extLst>
            <a:ext uri="{FF2B5EF4-FFF2-40B4-BE49-F238E27FC236}">
              <a16:creationId xmlns:a16="http://schemas.microsoft.com/office/drawing/2014/main" id="{15410F5C-F134-4C63-955D-E8E4C90DE57B}"/>
            </a:ext>
          </a:extLst>
        </xdr:cNvPr>
        <xdr:cNvSpPr txBox="1"/>
      </xdr:nvSpPr>
      <xdr:spPr>
        <a:xfrm>
          <a:off x="7915275" y="4478071"/>
          <a:ext cx="3200400" cy="6309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ID" sz="2800" b="1">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BAB</a:t>
          </a:r>
          <a:r>
            <a:rPr lang="en-ID" sz="2800" b="1" baseline="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rPr>
            <a:t> Lainnya :</a:t>
          </a:r>
          <a:endParaRPr lang="en-ID" sz="2800" b="0">
            <a:ln>
              <a:solidFill>
                <a:sysClr val="windowText" lastClr="000000"/>
              </a:solidFill>
            </a:ln>
            <a:solidFill>
              <a:schemeClr val="bg1"/>
            </a:solidFill>
            <a:effectLst>
              <a:outerShdw blurRad="50800" dist="38100" dir="5400000" algn="t" rotWithShape="0">
                <a:prstClr val="black">
                  <a:alpha val="40000"/>
                </a:prstClr>
              </a:outerShdw>
            </a:effectLst>
            <a:latin typeface="Poppins" panose="00000500000000000000" pitchFamily="2" charset="0"/>
            <a:cs typeface="Poppins" panose="00000500000000000000" pitchFamily="2" charset="0"/>
          </a:endParaRPr>
        </a:p>
      </xdr:txBody>
    </xdr:sp>
    <xdr:clientData/>
  </xdr:oneCellAnchor>
  <xdr:twoCellAnchor>
    <xdr:from>
      <xdr:col>16</xdr:col>
      <xdr:colOff>426217</xdr:colOff>
      <xdr:row>29</xdr:row>
      <xdr:rowOff>37586</xdr:rowOff>
    </xdr:from>
    <xdr:to>
      <xdr:col>18</xdr:col>
      <xdr:colOff>407167</xdr:colOff>
      <xdr:row>31</xdr:row>
      <xdr:rowOff>101081</xdr:rowOff>
    </xdr:to>
    <xdr:sp macro="" textlink="">
      <xdr:nvSpPr>
        <xdr:cNvPr id="12" name="Rectangle: Rounded Corners 11">
          <a:hlinkClick xmlns:r="http://schemas.openxmlformats.org/officeDocument/2006/relationships" r:id="rId4"/>
          <a:extLst>
            <a:ext uri="{FF2B5EF4-FFF2-40B4-BE49-F238E27FC236}">
              <a16:creationId xmlns:a16="http://schemas.microsoft.com/office/drawing/2014/main" id="{B72EC080-DA99-4E75-BD6B-8A03FF75DD65}"/>
            </a:ext>
          </a:extLst>
        </xdr:cNvPr>
        <xdr:cNvSpPr/>
      </xdr:nvSpPr>
      <xdr:spPr>
        <a:xfrm>
          <a:off x="10179817" y="5341106"/>
          <a:ext cx="1200150" cy="429255"/>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600" b="1">
              <a:solidFill>
                <a:schemeClr val="tx1"/>
              </a:solidFill>
              <a:latin typeface="Poppins" panose="00000500000000000000" pitchFamily="2" charset="0"/>
              <a:cs typeface="Poppins" panose="00000500000000000000" pitchFamily="2" charset="0"/>
            </a:rPr>
            <a:t>BAB I</a:t>
          </a:r>
          <a:r>
            <a:rPr lang="en-ID" sz="1600" b="1">
              <a:solidFill>
                <a:schemeClr val="tx1"/>
              </a:solidFill>
              <a:latin typeface="Algerian" panose="04020705040A02060702" pitchFamily="82" charset="0"/>
              <a:cs typeface="Poppins" panose="00000500000000000000" pitchFamily="2" charset="0"/>
            </a:rPr>
            <a:t>V</a:t>
          </a:r>
        </a:p>
      </xdr:txBody>
    </xdr:sp>
    <xdr:clientData/>
  </xdr:twoCellAnchor>
  <xdr:twoCellAnchor>
    <xdr:from>
      <xdr:col>12</xdr:col>
      <xdr:colOff>234462</xdr:colOff>
      <xdr:row>20</xdr:row>
      <xdr:rowOff>146538</xdr:rowOff>
    </xdr:from>
    <xdr:to>
      <xdr:col>15</xdr:col>
      <xdr:colOff>218652</xdr:colOff>
      <xdr:row>22</xdr:row>
      <xdr:rowOff>156473</xdr:rowOff>
    </xdr:to>
    <xdr:sp macro="" textlink="">
      <xdr:nvSpPr>
        <xdr:cNvPr id="16" name="Rectangle: Rounded Corners 15">
          <a:hlinkClick xmlns:r="http://schemas.openxmlformats.org/officeDocument/2006/relationships" r:id="rId5"/>
          <a:extLst>
            <a:ext uri="{FF2B5EF4-FFF2-40B4-BE49-F238E27FC236}">
              <a16:creationId xmlns:a16="http://schemas.microsoft.com/office/drawing/2014/main" id="{82EBA6D3-E0F1-4263-9A42-FF26D57E8FEC}"/>
            </a:ext>
          </a:extLst>
        </xdr:cNvPr>
        <xdr:cNvSpPr/>
      </xdr:nvSpPr>
      <xdr:spPr>
        <a:xfrm>
          <a:off x="7620000" y="3663461"/>
          <a:ext cx="1830575" cy="36162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Cokas</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twoCellAnchor>
    <xdr:from>
      <xdr:col>15</xdr:col>
      <xdr:colOff>468479</xdr:colOff>
      <xdr:row>20</xdr:row>
      <xdr:rowOff>151886</xdr:rowOff>
    </xdr:from>
    <xdr:to>
      <xdr:col>18</xdr:col>
      <xdr:colOff>452670</xdr:colOff>
      <xdr:row>22</xdr:row>
      <xdr:rowOff>161821</xdr:rowOff>
    </xdr:to>
    <xdr:sp macro="" textlink="">
      <xdr:nvSpPr>
        <xdr:cNvPr id="17" name="Rectangle: Rounded Corners 16">
          <a:hlinkClick xmlns:r="http://schemas.openxmlformats.org/officeDocument/2006/relationships" r:id="rId6"/>
          <a:extLst>
            <a:ext uri="{FF2B5EF4-FFF2-40B4-BE49-F238E27FC236}">
              <a16:creationId xmlns:a16="http://schemas.microsoft.com/office/drawing/2014/main" id="{D49D85C3-6185-4F8E-BD64-C74AE92A1AE2}"/>
            </a:ext>
          </a:extLst>
        </xdr:cNvPr>
        <xdr:cNvSpPr/>
      </xdr:nvSpPr>
      <xdr:spPr>
        <a:xfrm>
          <a:off x="9700402" y="3668809"/>
          <a:ext cx="1830576" cy="361627"/>
        </a:xfrm>
        <a:prstGeom prst="roundRect">
          <a:avLst/>
        </a:prstGeom>
        <a:solidFill>
          <a:sysClr val="window" lastClr="FF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ID" sz="1800" b="1">
              <a:solidFill>
                <a:schemeClr val="tx1"/>
              </a:solidFill>
              <a:latin typeface="Poppins" panose="00000500000000000000" pitchFamily="2" charset="0"/>
              <a:cs typeface="Poppins" panose="00000500000000000000" pitchFamily="2" charset="0"/>
            </a:rPr>
            <a:t>Latihan</a:t>
          </a:r>
          <a:r>
            <a:rPr lang="en-ID" sz="1800" b="1" baseline="0">
              <a:solidFill>
                <a:schemeClr val="tx1"/>
              </a:solidFill>
              <a:latin typeface="Poppins" panose="00000500000000000000" pitchFamily="2" charset="0"/>
              <a:cs typeface="Poppins" panose="00000500000000000000" pitchFamily="2" charset="0"/>
            </a:rPr>
            <a:t> 1</a:t>
          </a:r>
          <a:endParaRPr lang="en-ID" sz="1800" b="1">
            <a:solidFill>
              <a:schemeClr val="tx1"/>
            </a:solidFill>
            <a:latin typeface="Algerian" panose="04020705040A02060702" pitchFamily="82" charset="0"/>
            <a:cs typeface="Poppins" panose="00000500000000000000" pitchFamily="2"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5D0E9-A2FB-4AF2-8BF3-907AA95E7A49}">
  <dimension ref="A1"/>
  <sheetViews>
    <sheetView tabSelected="1" zoomScale="67" zoomScaleNormal="85" workbookViewId="0"/>
  </sheetViews>
  <sheetFormatPr defaultRowHeight="14.4" x14ac:dyDescent="0.3"/>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D03D-7009-4169-ADCC-3A31742768A1}">
  <dimension ref="A1:AD39"/>
  <sheetViews>
    <sheetView zoomScale="58"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E3693-7088-470F-8230-EAD8A7488A03}">
  <dimension ref="A1:F157"/>
  <sheetViews>
    <sheetView topLeftCell="A5" zoomScale="65" zoomScaleNormal="83" workbookViewId="0">
      <selection activeCell="C21" sqref="C21"/>
    </sheetView>
  </sheetViews>
  <sheetFormatPr defaultRowHeight="14.4" x14ac:dyDescent="0.3"/>
  <cols>
    <col min="1" max="1" width="44.88671875" customWidth="1"/>
    <col min="3" max="3" width="72.6640625" customWidth="1"/>
    <col min="4" max="4" width="41.88671875" customWidth="1"/>
    <col min="5" max="5" width="31.109375" customWidth="1"/>
    <col min="6" max="6" width="36" customWidth="1"/>
  </cols>
  <sheetData>
    <row r="1" spans="1:6" ht="15.6" x14ac:dyDescent="0.3">
      <c r="A1" s="1"/>
      <c r="C1" s="194" t="s">
        <v>127</v>
      </c>
      <c r="D1" s="188"/>
      <c r="E1" s="2"/>
      <c r="F1" s="2"/>
    </row>
    <row r="2" spans="1:6" ht="62.4" x14ac:dyDescent="0.3">
      <c r="A2" s="1"/>
      <c r="C2" s="189" t="s">
        <v>335</v>
      </c>
      <c r="D2" s="188"/>
      <c r="E2" s="2"/>
      <c r="F2" s="2"/>
    </row>
    <row r="3" spans="1:6" ht="15.6" x14ac:dyDescent="0.3">
      <c r="A3" s="1"/>
      <c r="C3" s="190" t="s">
        <v>126</v>
      </c>
      <c r="D3" s="188"/>
      <c r="E3" s="2"/>
      <c r="F3" s="2"/>
    </row>
    <row r="4" spans="1:6" ht="15.6" x14ac:dyDescent="0.3">
      <c r="A4" s="1"/>
      <c r="C4" s="191" t="s">
        <v>125</v>
      </c>
      <c r="D4" s="192"/>
      <c r="E4" s="2"/>
      <c r="F4" s="2"/>
    </row>
    <row r="5" spans="1:6" ht="15.6" x14ac:dyDescent="0.3">
      <c r="A5" s="1"/>
      <c r="C5" s="191" t="s">
        <v>124</v>
      </c>
      <c r="D5" s="192"/>
      <c r="E5" s="2"/>
      <c r="F5" s="2"/>
    </row>
    <row r="6" spans="1:6" ht="15.6" x14ac:dyDescent="0.3">
      <c r="A6" s="1"/>
      <c r="C6" s="191" t="s">
        <v>123</v>
      </c>
      <c r="D6" s="192"/>
      <c r="E6" s="2"/>
      <c r="F6" s="2"/>
    </row>
    <row r="7" spans="1:6" ht="15.6" x14ac:dyDescent="0.3">
      <c r="A7" s="1"/>
      <c r="C7" s="191" t="s">
        <v>94</v>
      </c>
      <c r="D7" s="193" t="str">
        <f>IFERROR((D4-D5)/D6,"0")</f>
        <v>0</v>
      </c>
      <c r="E7" s="2"/>
      <c r="F7" s="2"/>
    </row>
    <row r="8" spans="1:6" ht="15.6" x14ac:dyDescent="0.3">
      <c r="A8" s="1"/>
      <c r="C8" s="6"/>
      <c r="D8" s="184"/>
      <c r="E8" s="2"/>
      <c r="F8" s="2"/>
    </row>
    <row r="9" spans="1:6" ht="15.6" x14ac:dyDescent="0.3">
      <c r="A9" s="1"/>
      <c r="C9" s="185"/>
      <c r="D9" s="184"/>
      <c r="E9" s="2"/>
      <c r="F9" s="2"/>
    </row>
    <row r="10" spans="1:6" ht="15.6" x14ac:dyDescent="0.3">
      <c r="A10" s="1"/>
      <c r="C10" s="6"/>
      <c r="D10" s="184"/>
      <c r="E10" s="2"/>
      <c r="F10" s="2"/>
    </row>
    <row r="11" spans="1:6" ht="15.6" x14ac:dyDescent="0.3">
      <c r="A11" s="1"/>
      <c r="C11" s="6"/>
      <c r="D11" s="184"/>
      <c r="E11" s="2"/>
      <c r="F11" s="2"/>
    </row>
    <row r="12" spans="1:6" ht="15.6" x14ac:dyDescent="0.3">
      <c r="A12" s="1"/>
      <c r="C12" s="186"/>
      <c r="D12" s="183"/>
      <c r="E12" s="2"/>
      <c r="F12" s="2"/>
    </row>
    <row r="13" spans="1:6" ht="15.6" x14ac:dyDescent="0.3">
      <c r="A13" s="1"/>
      <c r="C13" s="187"/>
      <c r="D13" s="183"/>
      <c r="E13" s="2"/>
      <c r="F13" s="2"/>
    </row>
    <row r="14" spans="1:6" ht="15.6" x14ac:dyDescent="0.3">
      <c r="A14" s="1"/>
      <c r="C14" s="6"/>
      <c r="D14" s="183"/>
      <c r="E14" s="2"/>
      <c r="F14" s="2"/>
    </row>
    <row r="15" spans="1:6" ht="15.6" x14ac:dyDescent="0.3">
      <c r="A15" s="1"/>
      <c r="C15" s="8"/>
      <c r="D15" s="5"/>
      <c r="E15" s="2"/>
      <c r="F15" s="2"/>
    </row>
    <row r="16" spans="1:6" ht="15.6" x14ac:dyDescent="0.3">
      <c r="A16" s="1"/>
      <c r="C16" s="8"/>
      <c r="D16" s="5"/>
      <c r="E16" s="2"/>
      <c r="F16" s="2"/>
    </row>
    <row r="17" spans="1:6" ht="15.6" x14ac:dyDescent="0.3">
      <c r="A17" s="1"/>
      <c r="C17" s="8"/>
      <c r="D17" s="5"/>
      <c r="E17" s="2"/>
      <c r="F17" s="2"/>
    </row>
    <row r="18" spans="1:6" ht="15.6" x14ac:dyDescent="0.3">
      <c r="A18" s="1"/>
      <c r="C18" s="8"/>
      <c r="D18" s="5"/>
      <c r="E18" s="2"/>
      <c r="F18" s="2"/>
    </row>
    <row r="19" spans="1:6" ht="15.6" x14ac:dyDescent="0.3">
      <c r="A19" s="1"/>
      <c r="C19" s="8"/>
      <c r="D19" s="5"/>
      <c r="E19" s="2"/>
      <c r="F19" s="2"/>
    </row>
    <row r="20" spans="1:6" ht="15.6" x14ac:dyDescent="0.3">
      <c r="A20" s="1"/>
      <c r="C20" s="6"/>
      <c r="D20" s="5"/>
      <c r="E20" s="2"/>
      <c r="F20" s="2"/>
    </row>
    <row r="21" spans="1:6" ht="15.6" x14ac:dyDescent="0.3">
      <c r="A21" s="1"/>
      <c r="C21" s="8"/>
      <c r="D21" s="5"/>
      <c r="E21" s="2"/>
      <c r="F21" s="2"/>
    </row>
    <row r="22" spans="1:6" ht="15.6" x14ac:dyDescent="0.3">
      <c r="A22" s="1"/>
      <c r="C22" s="10"/>
      <c r="D22" s="5"/>
      <c r="E22" s="2"/>
      <c r="F22" s="2"/>
    </row>
    <row r="23" spans="1:6" ht="15.6" x14ac:dyDescent="0.3">
      <c r="A23" s="1"/>
      <c r="C23" s="2"/>
    </row>
    <row r="24" spans="1:6" ht="15.6" x14ac:dyDescent="0.3">
      <c r="A24" s="1"/>
      <c r="C24" s="2"/>
    </row>
    <row r="25" spans="1:6" ht="15.6" x14ac:dyDescent="0.3">
      <c r="A25" s="1"/>
      <c r="C25" s="2"/>
    </row>
    <row r="26" spans="1:6" ht="15.6" x14ac:dyDescent="0.3">
      <c r="A26" s="1"/>
      <c r="C26" s="2"/>
    </row>
    <row r="27" spans="1:6" ht="15.6" x14ac:dyDescent="0.3">
      <c r="A27" s="1"/>
      <c r="C27" s="2"/>
    </row>
    <row r="28" spans="1:6" ht="15.6" x14ac:dyDescent="0.3">
      <c r="A28" s="1"/>
      <c r="C28" s="2"/>
    </row>
    <row r="29" spans="1:6" ht="15.6" x14ac:dyDescent="0.3">
      <c r="A29" s="1"/>
      <c r="C29" s="2"/>
    </row>
    <row r="30" spans="1:6" ht="15.6" x14ac:dyDescent="0.3">
      <c r="A30" s="1"/>
      <c r="C30" s="2"/>
    </row>
    <row r="31" spans="1:6" ht="15.6" x14ac:dyDescent="0.3">
      <c r="A31" s="1"/>
      <c r="C31" s="2"/>
    </row>
    <row r="32" spans="1:6" ht="15.6" x14ac:dyDescent="0.3">
      <c r="A32" s="1"/>
      <c r="C32" s="2"/>
    </row>
    <row r="33" spans="1:3" ht="15.6" x14ac:dyDescent="0.3">
      <c r="A33" s="1"/>
      <c r="C33" s="2"/>
    </row>
    <row r="34" spans="1:3" ht="15.6" x14ac:dyDescent="0.3">
      <c r="A34" s="1"/>
      <c r="C34" s="2"/>
    </row>
    <row r="35" spans="1:3" ht="15.6" x14ac:dyDescent="0.3">
      <c r="A35" s="1"/>
      <c r="C35" s="2"/>
    </row>
    <row r="36" spans="1:3" ht="15.6" x14ac:dyDescent="0.3">
      <c r="A36" s="1"/>
      <c r="C36" s="2"/>
    </row>
    <row r="37" spans="1:3" ht="15.6" x14ac:dyDescent="0.3">
      <c r="A37" s="1"/>
      <c r="C37" s="2"/>
    </row>
    <row r="38" spans="1:3" ht="15.6" x14ac:dyDescent="0.3">
      <c r="A38" s="1"/>
      <c r="C38" s="2"/>
    </row>
    <row r="39" spans="1:3" ht="15.6" x14ac:dyDescent="0.3">
      <c r="A39" s="1"/>
      <c r="C39" s="2"/>
    </row>
    <row r="40" spans="1:3" ht="15.6" x14ac:dyDescent="0.3">
      <c r="A40" s="1"/>
      <c r="C40" s="2"/>
    </row>
    <row r="41" spans="1:3" ht="15.6" x14ac:dyDescent="0.3">
      <c r="A41" s="1"/>
      <c r="C41" s="2"/>
    </row>
    <row r="42" spans="1:3" ht="15.6" x14ac:dyDescent="0.3">
      <c r="A42" s="1"/>
      <c r="C42" s="2"/>
    </row>
    <row r="43" spans="1:3" ht="15.6" x14ac:dyDescent="0.3">
      <c r="A43" s="1"/>
      <c r="C43" s="2"/>
    </row>
    <row r="44" spans="1:3" ht="15.6" x14ac:dyDescent="0.3">
      <c r="A44" s="1"/>
      <c r="C44" s="2"/>
    </row>
    <row r="45" spans="1:3" ht="15.6" x14ac:dyDescent="0.3">
      <c r="C45" s="2"/>
    </row>
    <row r="46" spans="1:3" ht="15.6" x14ac:dyDescent="0.3">
      <c r="C46" s="2"/>
    </row>
    <row r="47" spans="1:3" ht="15.6" x14ac:dyDescent="0.3">
      <c r="C47" s="2"/>
    </row>
    <row r="48" spans="1:3" ht="15.6" x14ac:dyDescent="0.3">
      <c r="C48" s="2"/>
    </row>
    <row r="49" spans="3:3" ht="15.6" x14ac:dyDescent="0.3">
      <c r="C49" s="2"/>
    </row>
    <row r="50" spans="3:3" ht="15.6" x14ac:dyDescent="0.3">
      <c r="C50" s="2"/>
    </row>
    <row r="51" spans="3:3" ht="15.6" x14ac:dyDescent="0.3">
      <c r="C51" s="2"/>
    </row>
    <row r="52" spans="3:3" ht="15.6" x14ac:dyDescent="0.3">
      <c r="C52" s="2"/>
    </row>
    <row r="53" spans="3:3" ht="15.6" x14ac:dyDescent="0.3">
      <c r="C53" s="2"/>
    </row>
    <row r="54" spans="3:3" ht="15.6" x14ac:dyDescent="0.3">
      <c r="C54" s="2"/>
    </row>
    <row r="55" spans="3:3" ht="15.6" x14ac:dyDescent="0.3">
      <c r="C55" s="2"/>
    </row>
    <row r="56" spans="3:3" ht="15.6" x14ac:dyDescent="0.3">
      <c r="C56" s="2"/>
    </row>
    <row r="57" spans="3:3" ht="15.6" x14ac:dyDescent="0.3">
      <c r="C57" s="2"/>
    </row>
    <row r="58" spans="3:3" ht="15.6" x14ac:dyDescent="0.3">
      <c r="C58" s="2"/>
    </row>
    <row r="59" spans="3:3" ht="15.6" x14ac:dyDescent="0.3">
      <c r="C59" s="2"/>
    </row>
    <row r="60" spans="3:3" ht="15.6" x14ac:dyDescent="0.3">
      <c r="C60" s="2"/>
    </row>
    <row r="61" spans="3:3" ht="15.6" x14ac:dyDescent="0.3">
      <c r="C61" s="2"/>
    </row>
    <row r="62" spans="3:3" ht="15.6" x14ac:dyDescent="0.3">
      <c r="C62" s="2"/>
    </row>
    <row r="63" spans="3:3" ht="15.6" x14ac:dyDescent="0.3">
      <c r="C63" s="2"/>
    </row>
    <row r="64" spans="3:3" ht="15.6" x14ac:dyDescent="0.3">
      <c r="C64" s="2"/>
    </row>
    <row r="65" spans="3:3" ht="15.6" x14ac:dyDescent="0.3">
      <c r="C65" s="2"/>
    </row>
    <row r="66" spans="3:3" ht="15.6" x14ac:dyDescent="0.3">
      <c r="C66" s="2"/>
    </row>
    <row r="67" spans="3:3" ht="15.6" x14ac:dyDescent="0.3">
      <c r="C67" s="2"/>
    </row>
    <row r="68" spans="3:3" ht="15.6" x14ac:dyDescent="0.3">
      <c r="C68" s="2"/>
    </row>
    <row r="69" spans="3:3" ht="15.6" x14ac:dyDescent="0.3">
      <c r="C69" s="2"/>
    </row>
    <row r="70" spans="3:3" ht="15.6" x14ac:dyDescent="0.3">
      <c r="C70" s="2"/>
    </row>
    <row r="71" spans="3:3" ht="15.6" x14ac:dyDescent="0.3">
      <c r="C71" s="2"/>
    </row>
    <row r="72" spans="3:3" ht="15.6" x14ac:dyDescent="0.3">
      <c r="C72" s="2"/>
    </row>
    <row r="73" spans="3:3" ht="15.6" x14ac:dyDescent="0.3">
      <c r="C73" s="2"/>
    </row>
    <row r="74" spans="3:3" ht="15.6" x14ac:dyDescent="0.3">
      <c r="C74" s="2"/>
    </row>
    <row r="75" spans="3:3" ht="15.6" x14ac:dyDescent="0.3">
      <c r="C75" s="2"/>
    </row>
    <row r="76" spans="3:3" ht="15.6" x14ac:dyDescent="0.3">
      <c r="C76" s="2"/>
    </row>
    <row r="77" spans="3:3" ht="15.6" x14ac:dyDescent="0.3">
      <c r="C77" s="2"/>
    </row>
    <row r="78" spans="3:3" ht="15.6" x14ac:dyDescent="0.3">
      <c r="C78" s="2"/>
    </row>
    <row r="79" spans="3:3" ht="15.6" x14ac:dyDescent="0.3">
      <c r="C79" s="2"/>
    </row>
    <row r="80" spans="3:3" ht="15.6" x14ac:dyDescent="0.3">
      <c r="C80" s="2"/>
    </row>
    <row r="81" spans="3:3" ht="15.6" x14ac:dyDescent="0.3">
      <c r="C81" s="2"/>
    </row>
    <row r="82" spans="3:3" ht="15.6" x14ac:dyDescent="0.3">
      <c r="C82" s="2"/>
    </row>
    <row r="83" spans="3:3" ht="15.6" x14ac:dyDescent="0.3">
      <c r="C83" s="2"/>
    </row>
    <row r="84" spans="3:3" ht="15.6" x14ac:dyDescent="0.3">
      <c r="C84" s="2"/>
    </row>
    <row r="85" spans="3:3" ht="15.6" x14ac:dyDescent="0.3">
      <c r="C85" s="2"/>
    </row>
    <row r="86" spans="3:3" ht="15.6" x14ac:dyDescent="0.3">
      <c r="C86" s="2"/>
    </row>
    <row r="87" spans="3:3" ht="15.6" x14ac:dyDescent="0.3">
      <c r="C87" s="2"/>
    </row>
    <row r="88" spans="3:3" ht="15.6" x14ac:dyDescent="0.3">
      <c r="C88" s="2"/>
    </row>
    <row r="89" spans="3:3" ht="15.6" x14ac:dyDescent="0.3">
      <c r="C89" s="2"/>
    </row>
    <row r="90" spans="3:3" ht="15.6" x14ac:dyDescent="0.3">
      <c r="C90" s="2"/>
    </row>
    <row r="91" spans="3:3" ht="15.6" x14ac:dyDescent="0.3">
      <c r="C91" s="2"/>
    </row>
    <row r="92" spans="3:3" ht="15.6" x14ac:dyDescent="0.3">
      <c r="C92" s="2"/>
    </row>
    <row r="93" spans="3:3" ht="15.6" x14ac:dyDescent="0.3">
      <c r="C93" s="2"/>
    </row>
    <row r="94" spans="3:3" ht="15.6" x14ac:dyDescent="0.3">
      <c r="C94" s="2"/>
    </row>
    <row r="95" spans="3:3" ht="15.6" x14ac:dyDescent="0.3">
      <c r="C95" s="2"/>
    </row>
    <row r="96" spans="3:3" ht="15.6" x14ac:dyDescent="0.3">
      <c r="C96" s="2"/>
    </row>
    <row r="97" spans="3:3" ht="15.6" x14ac:dyDescent="0.3">
      <c r="C97" s="2"/>
    </row>
    <row r="98" spans="3:3" ht="15.6" x14ac:dyDescent="0.3">
      <c r="C98" s="2"/>
    </row>
    <row r="99" spans="3:3" ht="15.6" x14ac:dyDescent="0.3">
      <c r="C99" s="2"/>
    </row>
    <row r="100" spans="3:3" ht="15.6" x14ac:dyDescent="0.3">
      <c r="C100" s="2"/>
    </row>
    <row r="101" spans="3:3" ht="15.6" x14ac:dyDescent="0.3">
      <c r="C101" s="2"/>
    </row>
    <row r="102" spans="3:3" ht="15.6" x14ac:dyDescent="0.3">
      <c r="C102" s="2"/>
    </row>
    <row r="103" spans="3:3" ht="15.6" x14ac:dyDescent="0.3">
      <c r="C103" s="2"/>
    </row>
    <row r="104" spans="3:3" ht="15.6" x14ac:dyDescent="0.3">
      <c r="C104" s="2"/>
    </row>
    <row r="105" spans="3:3" ht="15.6" x14ac:dyDescent="0.3">
      <c r="C105" s="2"/>
    </row>
    <row r="106" spans="3:3" ht="15.6" x14ac:dyDescent="0.3">
      <c r="C106" s="2"/>
    </row>
    <row r="107" spans="3:3" ht="15.6" x14ac:dyDescent="0.3">
      <c r="C107" s="2"/>
    </row>
    <row r="108" spans="3:3" ht="15.6" x14ac:dyDescent="0.3">
      <c r="C108" s="2"/>
    </row>
    <row r="109" spans="3:3" ht="15.6" x14ac:dyDescent="0.3">
      <c r="C109" s="2"/>
    </row>
    <row r="110" spans="3:3" ht="15.6" x14ac:dyDescent="0.3">
      <c r="C110" s="2"/>
    </row>
    <row r="111" spans="3:3" ht="15.6" x14ac:dyDescent="0.3">
      <c r="C111" s="2"/>
    </row>
    <row r="112" spans="3:3" ht="15.6" x14ac:dyDescent="0.3">
      <c r="C112" s="2"/>
    </row>
    <row r="113" spans="3:3" ht="15.6" x14ac:dyDescent="0.3">
      <c r="C113" s="2"/>
    </row>
    <row r="114" spans="3:3" ht="15.6" x14ac:dyDescent="0.3">
      <c r="C114" s="2"/>
    </row>
    <row r="115" spans="3:3" ht="15.6" x14ac:dyDescent="0.3">
      <c r="C115" s="2"/>
    </row>
    <row r="116" spans="3:3" ht="15.6" x14ac:dyDescent="0.3">
      <c r="C116" s="2"/>
    </row>
    <row r="117" spans="3:3" ht="15.6" x14ac:dyDescent="0.3">
      <c r="C117" s="2"/>
    </row>
    <row r="118" spans="3:3" ht="15.6" x14ac:dyDescent="0.3">
      <c r="C118" s="2"/>
    </row>
    <row r="119" spans="3:3" ht="15.6" x14ac:dyDescent="0.3">
      <c r="C119" s="2"/>
    </row>
    <row r="120" spans="3:3" ht="15.6" x14ac:dyDescent="0.3">
      <c r="C120" s="2"/>
    </row>
    <row r="121" spans="3:3" ht="15.6" x14ac:dyDescent="0.3">
      <c r="C121" s="2"/>
    </row>
    <row r="122" spans="3:3" ht="15.6" x14ac:dyDescent="0.3">
      <c r="C122" s="2"/>
    </row>
    <row r="123" spans="3:3" ht="15.6" x14ac:dyDescent="0.3">
      <c r="C123" s="2"/>
    </row>
    <row r="124" spans="3:3" ht="15.6" x14ac:dyDescent="0.3">
      <c r="C124" s="2"/>
    </row>
    <row r="125" spans="3:3" ht="15.6" x14ac:dyDescent="0.3">
      <c r="C125" s="2"/>
    </row>
    <row r="126" spans="3:3" ht="15.6" x14ac:dyDescent="0.3">
      <c r="C126" s="2"/>
    </row>
    <row r="127" spans="3:3" ht="15.6" x14ac:dyDescent="0.3">
      <c r="C127" s="2"/>
    </row>
    <row r="128" spans="3:3" ht="15.6" x14ac:dyDescent="0.3">
      <c r="C128" s="2"/>
    </row>
    <row r="129" spans="3:3" ht="15.6" x14ac:dyDescent="0.3">
      <c r="C129" s="2"/>
    </row>
    <row r="130" spans="3:3" ht="15.6" x14ac:dyDescent="0.3">
      <c r="C130" s="2"/>
    </row>
    <row r="131" spans="3:3" ht="15.6" x14ac:dyDescent="0.3">
      <c r="C131" s="2"/>
    </row>
    <row r="132" spans="3:3" ht="15.6" x14ac:dyDescent="0.3">
      <c r="C132" s="2"/>
    </row>
    <row r="133" spans="3:3" ht="15.6" x14ac:dyDescent="0.3">
      <c r="C133" s="2"/>
    </row>
    <row r="134" spans="3:3" ht="15.6" x14ac:dyDescent="0.3">
      <c r="C134" s="2"/>
    </row>
    <row r="135" spans="3:3" ht="15.6" x14ac:dyDescent="0.3">
      <c r="C135" s="2"/>
    </row>
    <row r="136" spans="3:3" ht="15.6" x14ac:dyDescent="0.3">
      <c r="C136" s="2"/>
    </row>
    <row r="137" spans="3:3" ht="15.6" x14ac:dyDescent="0.3">
      <c r="C137" s="2"/>
    </row>
    <row r="138" spans="3:3" ht="15.6" x14ac:dyDescent="0.3">
      <c r="C138" s="2"/>
    </row>
    <row r="139" spans="3:3" ht="15.6" x14ac:dyDescent="0.3">
      <c r="C139" s="2"/>
    </row>
    <row r="140" spans="3:3" ht="15.6" x14ac:dyDescent="0.3">
      <c r="C140" s="2"/>
    </row>
    <row r="141" spans="3:3" ht="15.6" x14ac:dyDescent="0.3">
      <c r="C141" s="2"/>
    </row>
    <row r="142" spans="3:3" ht="15.6" x14ac:dyDescent="0.3">
      <c r="C142" s="2"/>
    </row>
    <row r="143" spans="3:3" ht="15.6" x14ac:dyDescent="0.3">
      <c r="C143" s="2"/>
    </row>
    <row r="144" spans="3:3" ht="15.6" x14ac:dyDescent="0.3">
      <c r="C144" s="2"/>
    </row>
    <row r="145" spans="3:3" ht="15.6" x14ac:dyDescent="0.3">
      <c r="C145" s="2"/>
    </row>
    <row r="146" spans="3:3" ht="15.6" x14ac:dyDescent="0.3">
      <c r="C146" s="2"/>
    </row>
    <row r="147" spans="3:3" ht="15.6" x14ac:dyDescent="0.3">
      <c r="C147" s="2"/>
    </row>
    <row r="148" spans="3:3" ht="15.6" x14ac:dyDescent="0.3">
      <c r="C148" s="2"/>
    </row>
    <row r="149" spans="3:3" ht="15.6" x14ac:dyDescent="0.3">
      <c r="C149" s="2"/>
    </row>
    <row r="150" spans="3:3" ht="15.6" x14ac:dyDescent="0.3">
      <c r="C150" s="2"/>
    </row>
    <row r="151" spans="3:3" ht="15.6" x14ac:dyDescent="0.3">
      <c r="C151" s="2"/>
    </row>
    <row r="152" spans="3:3" ht="15.6" x14ac:dyDescent="0.3">
      <c r="C152" s="2"/>
    </row>
    <row r="153" spans="3:3" ht="15.6" x14ac:dyDescent="0.3">
      <c r="C153" s="2"/>
    </row>
    <row r="154" spans="3:3" ht="15.6" x14ac:dyDescent="0.3">
      <c r="C154" s="2"/>
    </row>
    <row r="155" spans="3:3" ht="15.6" x14ac:dyDescent="0.3">
      <c r="C155" s="2"/>
    </row>
    <row r="156" spans="3:3" ht="15.6" x14ac:dyDescent="0.3">
      <c r="C156" s="2"/>
    </row>
    <row r="157" spans="3:3" ht="15.6" x14ac:dyDescent="0.3">
      <c r="C157" s="2"/>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F1667-9068-4F95-B44E-E94971A5EBA2}">
  <dimension ref="A1:G90"/>
  <sheetViews>
    <sheetView zoomScale="48" workbookViewId="0">
      <selection activeCell="B16" sqref="B16"/>
    </sheetView>
  </sheetViews>
  <sheetFormatPr defaultRowHeight="14.4" x14ac:dyDescent="0.3"/>
  <cols>
    <col min="1" max="1" width="43.6640625" customWidth="1"/>
    <col min="2" max="2" width="11.6640625" customWidth="1"/>
    <col min="3" max="3" width="100.33203125" customWidth="1"/>
    <col min="4" max="4" width="29.6640625" customWidth="1"/>
    <col min="5" max="5" width="29.44140625" customWidth="1"/>
    <col min="6" max="6" width="24.6640625" customWidth="1"/>
    <col min="7" max="7" width="40.109375" customWidth="1"/>
  </cols>
  <sheetData>
    <row r="1" spans="1:7" ht="15.6" x14ac:dyDescent="0.3">
      <c r="A1" s="1"/>
      <c r="C1" s="229" t="s">
        <v>122</v>
      </c>
      <c r="D1" s="188"/>
      <c r="E1" s="195"/>
      <c r="F1" s="195"/>
      <c r="G1" s="190"/>
    </row>
    <row r="2" spans="1:7" ht="139.19999999999999" customHeight="1" x14ac:dyDescent="0.3">
      <c r="A2" s="1"/>
      <c r="C2" s="196" t="s">
        <v>121</v>
      </c>
      <c r="D2" s="188"/>
      <c r="E2" s="195"/>
      <c r="F2" s="195"/>
      <c r="G2" s="190"/>
    </row>
    <row r="3" spans="1:7" ht="15.6" x14ac:dyDescent="0.3">
      <c r="A3" s="1"/>
      <c r="C3" s="261" t="s">
        <v>120</v>
      </c>
      <c r="D3" s="261"/>
      <c r="E3" s="261"/>
      <c r="F3" s="261"/>
      <c r="G3" s="190"/>
    </row>
    <row r="4" spans="1:7" ht="15.6" x14ac:dyDescent="0.3">
      <c r="A4" s="1"/>
      <c r="C4" s="261" t="s">
        <v>119</v>
      </c>
      <c r="D4" s="261"/>
      <c r="E4" s="261"/>
      <c r="F4" s="261"/>
      <c r="G4" s="190"/>
    </row>
    <row r="5" spans="1:7" ht="15.6" x14ac:dyDescent="0.3">
      <c r="A5" s="1"/>
      <c r="C5" s="261" t="s">
        <v>118</v>
      </c>
      <c r="D5" s="261"/>
      <c r="E5" s="261"/>
      <c r="F5" s="261"/>
      <c r="G5" s="190"/>
    </row>
    <row r="6" spans="1:7" ht="15.6" x14ac:dyDescent="0.3">
      <c r="A6" s="1"/>
      <c r="C6" s="197" t="s">
        <v>84</v>
      </c>
      <c r="D6" s="198">
        <v>2024</v>
      </c>
      <c r="E6" s="199">
        <v>2025</v>
      </c>
      <c r="F6" s="200" t="s">
        <v>117</v>
      </c>
      <c r="G6" s="190"/>
    </row>
    <row r="7" spans="1:7" ht="15.6" x14ac:dyDescent="0.3">
      <c r="A7" s="1"/>
      <c r="C7" s="191" t="s">
        <v>14</v>
      </c>
      <c r="D7" s="201"/>
      <c r="E7" s="201"/>
      <c r="F7" s="201">
        <f>E7-D7</f>
        <v>0</v>
      </c>
      <c r="G7" s="190"/>
    </row>
    <row r="8" spans="1:7" ht="15.6" x14ac:dyDescent="0.3">
      <c r="A8" s="1"/>
      <c r="C8" s="191" t="s">
        <v>116</v>
      </c>
      <c r="D8" s="201"/>
      <c r="E8" s="201"/>
      <c r="F8" s="201">
        <f>E8-D8</f>
        <v>0</v>
      </c>
      <c r="G8" s="190"/>
    </row>
    <row r="9" spans="1:7" ht="15.6" x14ac:dyDescent="0.3">
      <c r="A9" s="1"/>
      <c r="C9" s="191" t="s">
        <v>115</v>
      </c>
      <c r="D9" s="201"/>
      <c r="E9" s="201"/>
      <c r="F9" s="201">
        <f>E9-D9</f>
        <v>0</v>
      </c>
      <c r="G9" s="190"/>
    </row>
    <row r="10" spans="1:7" ht="15.6" x14ac:dyDescent="0.3">
      <c r="A10" s="1"/>
      <c r="C10" s="191" t="s">
        <v>114</v>
      </c>
      <c r="D10" s="201"/>
      <c r="E10" s="201"/>
      <c r="F10" s="201">
        <f>E10-D10</f>
        <v>0</v>
      </c>
      <c r="G10" s="190"/>
    </row>
    <row r="11" spans="1:7" ht="15.6" x14ac:dyDescent="0.3">
      <c r="A11" s="1"/>
      <c r="C11" s="191" t="s">
        <v>113</v>
      </c>
      <c r="D11" s="201"/>
      <c r="E11" s="201"/>
      <c r="F11" s="201">
        <f>E11-D11</f>
        <v>0</v>
      </c>
      <c r="G11" s="190"/>
    </row>
    <row r="12" spans="1:7" ht="15.6" x14ac:dyDescent="0.3">
      <c r="A12" s="1"/>
      <c r="C12" s="191"/>
      <c r="D12" s="202">
        <f>SUM(D7:D11)</f>
        <v>0</v>
      </c>
      <c r="E12" s="202">
        <f>SUM(E7:E11)</f>
        <v>0</v>
      </c>
      <c r="F12" s="201"/>
      <c r="G12" s="190"/>
    </row>
    <row r="13" spans="1:7" ht="15.6" x14ac:dyDescent="0.3">
      <c r="A13" s="1"/>
      <c r="C13" s="191" t="s">
        <v>112</v>
      </c>
      <c r="D13" s="201"/>
      <c r="E13" s="201"/>
      <c r="F13" s="201">
        <f>E13-D13</f>
        <v>0</v>
      </c>
      <c r="G13" s="190"/>
    </row>
    <row r="14" spans="1:7" ht="15.6" x14ac:dyDescent="0.3">
      <c r="A14" s="1"/>
      <c r="C14" s="191" t="s">
        <v>111</v>
      </c>
      <c r="D14" s="201"/>
      <c r="E14" s="201"/>
      <c r="F14" s="201">
        <f>E14-D14</f>
        <v>0</v>
      </c>
      <c r="G14" s="190"/>
    </row>
    <row r="15" spans="1:7" ht="15.6" x14ac:dyDescent="0.3">
      <c r="A15" s="1"/>
      <c r="C15" s="191" t="s">
        <v>110</v>
      </c>
      <c r="D15" s="201"/>
      <c r="E15" s="201"/>
      <c r="F15" s="201">
        <f>E15-D15</f>
        <v>0</v>
      </c>
      <c r="G15" s="190"/>
    </row>
    <row r="16" spans="1:7" ht="15.6" x14ac:dyDescent="0.3">
      <c r="A16" s="1"/>
      <c r="C16" s="191" t="s">
        <v>109</v>
      </c>
      <c r="D16" s="201"/>
      <c r="E16" s="201"/>
      <c r="F16" s="201">
        <f>E16-D16</f>
        <v>0</v>
      </c>
      <c r="G16" s="190"/>
    </row>
    <row r="17" spans="1:7" ht="15.6" x14ac:dyDescent="0.3">
      <c r="A17" s="1"/>
      <c r="C17" s="191" t="s">
        <v>108</v>
      </c>
      <c r="D17" s="201"/>
      <c r="E17" s="201"/>
      <c r="F17" s="201">
        <f>E17-D17</f>
        <v>0</v>
      </c>
      <c r="G17" s="190"/>
    </row>
    <row r="18" spans="1:7" ht="15.6" x14ac:dyDescent="0.3">
      <c r="A18" s="1"/>
      <c r="C18" s="190"/>
      <c r="D18" s="202">
        <f>SUM(D13:D17)</f>
        <v>0</v>
      </c>
      <c r="E18" s="202">
        <f>SUM(E13:E17)</f>
        <v>0</v>
      </c>
      <c r="F18" s="195"/>
      <c r="G18" s="190"/>
    </row>
    <row r="19" spans="1:7" ht="16.2" thickBot="1" x14ac:dyDescent="0.35">
      <c r="A19" s="1"/>
      <c r="C19" s="190"/>
      <c r="D19" s="188"/>
      <c r="E19" s="195"/>
      <c r="F19" s="195"/>
      <c r="G19" s="190"/>
    </row>
    <row r="20" spans="1:7" ht="15.6" x14ac:dyDescent="0.3">
      <c r="A20" s="1"/>
      <c r="C20" s="203" t="s">
        <v>107</v>
      </c>
      <c r="D20" s="204"/>
      <c r="E20" s="205"/>
      <c r="F20" s="195"/>
      <c r="G20" s="190"/>
    </row>
    <row r="21" spans="1:7" ht="15.6" x14ac:dyDescent="0.3">
      <c r="A21" s="1"/>
      <c r="C21" s="206" t="s">
        <v>106</v>
      </c>
      <c r="D21" s="207"/>
      <c r="E21" s="208"/>
      <c r="F21" s="195"/>
      <c r="G21" s="190"/>
    </row>
    <row r="22" spans="1:7" ht="15.6" x14ac:dyDescent="0.3">
      <c r="A22" s="1"/>
      <c r="C22" s="206" t="s">
        <v>105</v>
      </c>
      <c r="D22" s="208"/>
      <c r="E22" s="208">
        <f>SUM(D20:D21)</f>
        <v>0</v>
      </c>
      <c r="F22" s="195"/>
      <c r="G22" s="190"/>
    </row>
    <row r="23" spans="1:7" ht="15.6" x14ac:dyDescent="0.3">
      <c r="A23" s="1"/>
      <c r="C23" s="206" t="s">
        <v>104</v>
      </c>
      <c r="D23" s="208"/>
      <c r="E23" s="208"/>
      <c r="F23" s="195"/>
      <c r="G23" s="195"/>
    </row>
    <row r="24" spans="1:7" ht="15.6" x14ac:dyDescent="0.3">
      <c r="A24" s="1"/>
      <c r="C24" s="206" t="s">
        <v>103</v>
      </c>
      <c r="D24" s="209"/>
      <c r="E24" s="208"/>
      <c r="F24" s="195"/>
      <c r="G24" s="195"/>
    </row>
    <row r="25" spans="1:7" ht="15.6" x14ac:dyDescent="0.3">
      <c r="A25" s="1"/>
      <c r="C25" s="206" t="s">
        <v>102</v>
      </c>
      <c r="D25" s="209"/>
      <c r="E25" s="208"/>
      <c r="F25" s="195"/>
      <c r="G25" s="195"/>
    </row>
    <row r="26" spans="1:7" ht="15.6" x14ac:dyDescent="0.3">
      <c r="A26" s="1"/>
      <c r="C26" s="206" t="s">
        <v>101</v>
      </c>
      <c r="D26" s="210"/>
      <c r="E26" s="208"/>
      <c r="F26" s="195"/>
      <c r="G26" s="195"/>
    </row>
    <row r="27" spans="1:7" ht="15.6" x14ac:dyDescent="0.3">
      <c r="A27" s="1"/>
      <c r="C27" s="206" t="s">
        <v>100</v>
      </c>
      <c r="D27" s="208"/>
      <c r="E27" s="211">
        <f>-(D24+D25+D26)</f>
        <v>0</v>
      </c>
      <c r="F27" s="195"/>
      <c r="G27" s="195"/>
    </row>
    <row r="28" spans="1:7" ht="16.2" thickBot="1" x14ac:dyDescent="0.35">
      <c r="A28" s="1"/>
      <c r="C28" s="212" t="s">
        <v>81</v>
      </c>
      <c r="D28" s="213"/>
      <c r="E28" s="214">
        <f>SUM(E22,E27)</f>
        <v>0</v>
      </c>
      <c r="F28" s="195"/>
      <c r="G28" s="195"/>
    </row>
    <row r="29" spans="1:7" ht="15.6" x14ac:dyDescent="0.3">
      <c r="A29" s="1"/>
      <c r="C29" s="196"/>
      <c r="D29" s="195"/>
      <c r="E29" s="195"/>
      <c r="F29" s="195"/>
      <c r="G29" s="195"/>
    </row>
    <row r="30" spans="1:7" ht="15.6" x14ac:dyDescent="0.3">
      <c r="A30" s="1"/>
      <c r="C30" s="196" t="s">
        <v>99</v>
      </c>
      <c r="D30" s="188"/>
      <c r="E30" s="195"/>
      <c r="F30" s="195"/>
      <c r="G30" s="195"/>
    </row>
    <row r="31" spans="1:7" ht="15.6" x14ac:dyDescent="0.3">
      <c r="A31" s="1"/>
      <c r="C31" s="196" t="s">
        <v>98</v>
      </c>
      <c r="D31" s="188"/>
      <c r="E31" s="195"/>
      <c r="F31" s="195"/>
      <c r="G31" s="195"/>
    </row>
    <row r="32" spans="1:7" ht="15.6" x14ac:dyDescent="0.3">
      <c r="A32" s="1"/>
      <c r="C32" s="196" t="s">
        <v>97</v>
      </c>
      <c r="D32" s="188"/>
      <c r="E32" s="195"/>
      <c r="F32" s="195"/>
      <c r="G32" s="195"/>
    </row>
    <row r="33" spans="1:7" ht="15.6" x14ac:dyDescent="0.3">
      <c r="A33" s="1"/>
      <c r="C33" s="196" t="s">
        <v>96</v>
      </c>
      <c r="D33" s="188"/>
      <c r="E33" s="195"/>
      <c r="F33" s="195"/>
      <c r="G33" s="195"/>
    </row>
    <row r="34" spans="1:7" ht="15.6" x14ac:dyDescent="0.3">
      <c r="A34" s="1"/>
      <c r="C34" s="196" t="s">
        <v>95</v>
      </c>
      <c r="D34" s="188"/>
      <c r="E34" s="195"/>
      <c r="F34" s="195"/>
      <c r="G34" s="195"/>
    </row>
    <row r="35" spans="1:7" ht="15.6" x14ac:dyDescent="0.3">
      <c r="A35" s="1"/>
      <c r="C35" s="190"/>
      <c r="D35" s="188"/>
      <c r="E35" s="195"/>
      <c r="F35" s="195"/>
      <c r="G35" s="190"/>
    </row>
    <row r="36" spans="1:7" ht="15.6" x14ac:dyDescent="0.3">
      <c r="A36" s="1"/>
      <c r="C36" s="196" t="s">
        <v>94</v>
      </c>
      <c r="D36" s="188"/>
      <c r="E36" s="195"/>
      <c r="F36" s="195"/>
      <c r="G36" s="195"/>
    </row>
    <row r="37" spans="1:7" ht="15.6" x14ac:dyDescent="0.3">
      <c r="A37" s="1"/>
      <c r="C37" s="215" t="s">
        <v>93</v>
      </c>
      <c r="D37" s="188"/>
      <c r="E37" s="195"/>
      <c r="F37" s="195"/>
      <c r="G37" s="195"/>
    </row>
    <row r="38" spans="1:7" ht="15.6" x14ac:dyDescent="0.3">
      <c r="A38" s="1"/>
      <c r="C38" s="216" t="s">
        <v>84</v>
      </c>
      <c r="D38" s="217" t="s">
        <v>83</v>
      </c>
      <c r="E38" s="195"/>
      <c r="F38" s="195"/>
      <c r="G38" s="195"/>
    </row>
    <row r="39" spans="1:7" ht="15.6" x14ac:dyDescent="0.3">
      <c r="A39" s="1"/>
      <c r="C39" s="257" t="s">
        <v>82</v>
      </c>
      <c r="D39" s="258"/>
      <c r="E39" s="195"/>
      <c r="F39" s="195"/>
      <c r="G39" s="195"/>
    </row>
    <row r="40" spans="1:7" ht="15.6" x14ac:dyDescent="0.3">
      <c r="A40" s="1"/>
      <c r="C40" s="218" t="s">
        <v>92</v>
      </c>
      <c r="D40" s="201">
        <f>D20-F8</f>
        <v>0</v>
      </c>
      <c r="E40" s="195"/>
      <c r="F40" s="195"/>
      <c r="G40" s="195"/>
    </row>
    <row r="41" spans="1:7" ht="15.6" x14ac:dyDescent="0.3">
      <c r="A41" s="1"/>
      <c r="C41" s="218" t="s">
        <v>91</v>
      </c>
      <c r="D41" s="201">
        <f>-((-(D21)+F9)-F13)</f>
        <v>0</v>
      </c>
      <c r="E41" s="195"/>
      <c r="F41" s="195"/>
      <c r="G41" s="195"/>
    </row>
    <row r="42" spans="1:7" ht="15.6" x14ac:dyDescent="0.3">
      <c r="A42" s="1"/>
      <c r="C42" s="218" t="s">
        <v>90</v>
      </c>
      <c r="D42" s="219">
        <f>-((D24+D25)+(D14-E14))</f>
        <v>0</v>
      </c>
      <c r="E42" s="195"/>
      <c r="F42" s="195"/>
      <c r="G42" s="195"/>
    </row>
    <row r="43" spans="1:7" ht="15.6" x14ac:dyDescent="0.3">
      <c r="A43" s="1"/>
      <c r="C43" s="220" t="s">
        <v>74</v>
      </c>
      <c r="D43" s="202">
        <f>D40+D41+D42</f>
        <v>0</v>
      </c>
      <c r="E43" s="195"/>
      <c r="F43" s="195"/>
      <c r="G43" s="195"/>
    </row>
    <row r="44" spans="1:7" ht="15.6" x14ac:dyDescent="0.3">
      <c r="A44" s="1"/>
      <c r="C44" s="259"/>
      <c r="D44" s="260"/>
      <c r="E44" s="195"/>
      <c r="F44" s="195"/>
      <c r="G44" s="195"/>
    </row>
    <row r="45" spans="1:7" ht="15.6" x14ac:dyDescent="0.3">
      <c r="A45" s="1"/>
      <c r="C45" s="220" t="s">
        <v>73</v>
      </c>
      <c r="D45" s="201"/>
      <c r="E45" s="195"/>
      <c r="F45" s="195"/>
      <c r="G45" s="195"/>
    </row>
    <row r="46" spans="1:7" ht="15.6" x14ac:dyDescent="0.3">
      <c r="A46" s="1"/>
      <c r="C46" s="218" t="s">
        <v>89</v>
      </c>
      <c r="D46" s="201">
        <f>-(E10-D10)</f>
        <v>0</v>
      </c>
      <c r="E46" s="195"/>
      <c r="F46" s="195"/>
      <c r="G46" s="195"/>
    </row>
    <row r="47" spans="1:7" ht="15.6" x14ac:dyDescent="0.3">
      <c r="A47" s="1"/>
      <c r="C47" s="220" t="s">
        <v>71</v>
      </c>
      <c r="D47" s="202">
        <f>D46</f>
        <v>0</v>
      </c>
      <c r="E47" s="195"/>
      <c r="F47" s="195"/>
      <c r="G47" s="195"/>
    </row>
    <row r="48" spans="1:7" ht="15.6" x14ac:dyDescent="0.3">
      <c r="A48" s="1"/>
      <c r="C48" s="259"/>
      <c r="D48" s="260"/>
      <c r="E48" s="195"/>
      <c r="F48" s="195"/>
      <c r="G48" s="195"/>
    </row>
    <row r="49" spans="1:7" ht="15.6" x14ac:dyDescent="0.3">
      <c r="A49" s="1"/>
      <c r="C49" s="220" t="s">
        <v>70</v>
      </c>
      <c r="D49" s="201"/>
      <c r="E49" s="195"/>
      <c r="F49" s="195"/>
      <c r="G49" s="195"/>
    </row>
    <row r="50" spans="1:7" ht="15.6" x14ac:dyDescent="0.3">
      <c r="A50" s="1"/>
      <c r="C50" s="218" t="s">
        <v>88</v>
      </c>
      <c r="D50" s="201">
        <f>E16-D16</f>
        <v>0</v>
      </c>
      <c r="E50" s="195"/>
      <c r="F50" s="195"/>
      <c r="G50" s="195"/>
    </row>
    <row r="51" spans="1:7" ht="15.6" x14ac:dyDescent="0.3">
      <c r="C51" s="218" t="s">
        <v>87</v>
      </c>
      <c r="D51" s="201">
        <f>E15-D15</f>
        <v>0</v>
      </c>
      <c r="E51" s="195"/>
      <c r="F51" s="195"/>
      <c r="G51" s="195"/>
    </row>
    <row r="52" spans="1:7" ht="15.6" x14ac:dyDescent="0.3">
      <c r="C52" s="218" t="s">
        <v>86</v>
      </c>
      <c r="D52" s="221"/>
      <c r="E52" s="195"/>
      <c r="F52" s="195"/>
      <c r="G52" s="195"/>
    </row>
    <row r="53" spans="1:7" ht="15.6" x14ac:dyDescent="0.3">
      <c r="C53" s="220" t="s">
        <v>66</v>
      </c>
      <c r="D53" s="202">
        <f>D50+D51+D52</f>
        <v>0</v>
      </c>
      <c r="E53" s="195"/>
      <c r="F53" s="195"/>
      <c r="G53" s="195"/>
    </row>
    <row r="54" spans="1:7" ht="15.6" x14ac:dyDescent="0.3">
      <c r="C54" s="259"/>
      <c r="D54" s="260"/>
      <c r="E54" s="195"/>
      <c r="F54" s="195"/>
      <c r="G54" s="195"/>
    </row>
    <row r="55" spans="1:7" ht="15.6" x14ac:dyDescent="0.3">
      <c r="C55" s="220" t="s">
        <v>65</v>
      </c>
      <c r="D55" s="202">
        <f>D43+D47+D53</f>
        <v>0</v>
      </c>
      <c r="E55" s="195"/>
      <c r="F55" s="195"/>
      <c r="G55" s="195"/>
    </row>
    <row r="56" spans="1:7" ht="15.6" x14ac:dyDescent="0.3">
      <c r="C56" s="218" t="s">
        <v>64</v>
      </c>
      <c r="D56" s="201">
        <f>D7</f>
        <v>0</v>
      </c>
      <c r="E56" s="195"/>
      <c r="F56" s="195"/>
      <c r="G56" s="195"/>
    </row>
    <row r="57" spans="1:7" ht="15.6" x14ac:dyDescent="0.3">
      <c r="C57" s="220" t="s">
        <v>63</v>
      </c>
      <c r="D57" s="202">
        <f>D55+D56</f>
        <v>0</v>
      </c>
      <c r="E57" s="195"/>
      <c r="F57" s="195"/>
      <c r="G57" s="195"/>
    </row>
    <row r="58" spans="1:7" ht="15.6" x14ac:dyDescent="0.3">
      <c r="C58" s="222"/>
      <c r="D58" s="223"/>
      <c r="E58" s="195"/>
      <c r="F58" s="195"/>
      <c r="G58" s="195"/>
    </row>
    <row r="59" spans="1:7" ht="15.6" x14ac:dyDescent="0.3">
      <c r="C59" s="190"/>
      <c r="D59" s="188"/>
      <c r="E59" s="195"/>
      <c r="F59" s="195"/>
      <c r="G59" s="190"/>
    </row>
    <row r="60" spans="1:7" ht="15.6" x14ac:dyDescent="0.3">
      <c r="C60" s="224" t="s">
        <v>85</v>
      </c>
      <c r="D60" s="188"/>
      <c r="E60" s="195"/>
      <c r="F60" s="195"/>
      <c r="G60" s="195"/>
    </row>
    <row r="61" spans="1:7" ht="15.6" x14ac:dyDescent="0.3">
      <c r="C61" s="225" t="s">
        <v>84</v>
      </c>
      <c r="D61" s="217" t="s">
        <v>83</v>
      </c>
      <c r="E61" s="195"/>
      <c r="F61" s="195"/>
      <c r="G61" s="195"/>
    </row>
    <row r="62" spans="1:7" ht="15.6" x14ac:dyDescent="0.3">
      <c r="C62" s="226" t="s">
        <v>82</v>
      </c>
      <c r="D62" s="202"/>
      <c r="E62" s="195"/>
      <c r="F62" s="195"/>
      <c r="G62" s="195"/>
    </row>
    <row r="63" spans="1:7" ht="15.6" x14ac:dyDescent="0.3">
      <c r="C63" s="226" t="s">
        <v>81</v>
      </c>
      <c r="D63" s="202">
        <f>E28</f>
        <v>0</v>
      </c>
      <c r="E63" s="195"/>
      <c r="F63" s="195"/>
      <c r="G63" s="195"/>
    </row>
    <row r="64" spans="1:7" ht="15.6" x14ac:dyDescent="0.3">
      <c r="C64" s="262"/>
      <c r="D64" s="263"/>
      <c r="E64" s="195"/>
      <c r="F64" s="195"/>
      <c r="G64" s="195"/>
    </row>
    <row r="65" spans="3:7" ht="15.6" x14ac:dyDescent="0.3">
      <c r="C65" s="226" t="s">
        <v>80</v>
      </c>
      <c r="D65" s="201"/>
      <c r="E65" s="195"/>
      <c r="F65" s="195"/>
      <c r="G65" s="195"/>
    </row>
    <row r="66" spans="3:7" ht="15.6" x14ac:dyDescent="0.3">
      <c r="C66" s="227" t="s">
        <v>79</v>
      </c>
      <c r="D66" s="201">
        <f>D26</f>
        <v>0</v>
      </c>
      <c r="E66" s="195"/>
      <c r="F66" s="195"/>
      <c r="G66" s="195"/>
    </row>
    <row r="67" spans="3:7" ht="15.6" x14ac:dyDescent="0.3">
      <c r="C67" s="227" t="s">
        <v>78</v>
      </c>
      <c r="D67" s="201">
        <f>-(D17-E17)</f>
        <v>0</v>
      </c>
      <c r="E67" s="195"/>
      <c r="F67" s="195"/>
      <c r="G67" s="195"/>
    </row>
    <row r="68" spans="3:7" ht="15.6" x14ac:dyDescent="0.3">
      <c r="C68" s="227" t="s">
        <v>77</v>
      </c>
      <c r="D68" s="201">
        <f>-F9</f>
        <v>0</v>
      </c>
      <c r="E68" s="195"/>
      <c r="F68" s="195"/>
      <c r="G68" s="195"/>
    </row>
    <row r="69" spans="3:7" ht="15.6" x14ac:dyDescent="0.3">
      <c r="C69" s="227" t="s">
        <v>76</v>
      </c>
      <c r="D69" s="201">
        <f>F13</f>
        <v>0</v>
      </c>
      <c r="E69" s="195"/>
      <c r="F69" s="195"/>
      <c r="G69" s="195"/>
    </row>
    <row r="70" spans="3:7" ht="15.6" x14ac:dyDescent="0.3">
      <c r="C70" s="227" t="s">
        <v>75</v>
      </c>
      <c r="D70" s="201">
        <f>F14</f>
        <v>0</v>
      </c>
      <c r="E70" s="195"/>
      <c r="F70" s="195"/>
      <c r="G70" s="195"/>
    </row>
    <row r="71" spans="3:7" ht="15.6" x14ac:dyDescent="0.3">
      <c r="C71" s="226" t="s">
        <v>74</v>
      </c>
      <c r="D71" s="202">
        <f>SUM(D63:D70)</f>
        <v>0</v>
      </c>
      <c r="E71" s="195"/>
      <c r="F71" s="195"/>
      <c r="G71" s="195"/>
    </row>
    <row r="72" spans="3:7" ht="15.6" x14ac:dyDescent="0.3">
      <c r="C72" s="257" t="s">
        <v>73</v>
      </c>
      <c r="D72" s="258"/>
      <c r="E72" s="195"/>
      <c r="F72" s="195"/>
      <c r="G72" s="195"/>
    </row>
    <row r="73" spans="3:7" ht="15.6" x14ac:dyDescent="0.3">
      <c r="C73" s="227" t="s">
        <v>72</v>
      </c>
      <c r="D73" s="201">
        <f>-(F10)</f>
        <v>0</v>
      </c>
      <c r="E73" s="195"/>
      <c r="F73" s="195"/>
      <c r="G73" s="195"/>
    </row>
    <row r="74" spans="3:7" ht="15.6" x14ac:dyDescent="0.3">
      <c r="C74" s="226" t="s">
        <v>71</v>
      </c>
      <c r="D74" s="202">
        <f>D73</f>
        <v>0</v>
      </c>
      <c r="E74" s="195"/>
      <c r="F74" s="195"/>
      <c r="G74" s="195"/>
    </row>
    <row r="75" spans="3:7" ht="15.6" x14ac:dyDescent="0.3">
      <c r="C75" s="257" t="s">
        <v>70</v>
      </c>
      <c r="D75" s="258"/>
      <c r="E75" s="195"/>
      <c r="F75" s="195"/>
      <c r="G75" s="195"/>
    </row>
    <row r="76" spans="3:7" ht="15.6" x14ac:dyDescent="0.3">
      <c r="C76" s="227" t="s">
        <v>69</v>
      </c>
      <c r="D76" s="201">
        <f>F16</f>
        <v>0</v>
      </c>
      <c r="E76" s="195"/>
      <c r="F76" s="195"/>
      <c r="G76" s="195"/>
    </row>
    <row r="77" spans="3:7" ht="15.6" x14ac:dyDescent="0.3">
      <c r="C77" s="227" t="s">
        <v>68</v>
      </c>
      <c r="D77" s="201">
        <f>F15</f>
        <v>0</v>
      </c>
      <c r="E77" s="195"/>
      <c r="F77" s="195"/>
      <c r="G77" s="195"/>
    </row>
    <row r="78" spans="3:7" ht="15.6" x14ac:dyDescent="0.3">
      <c r="C78" s="227" t="s">
        <v>67</v>
      </c>
      <c r="D78" s="228"/>
      <c r="E78" s="195"/>
      <c r="F78" s="195"/>
      <c r="G78" s="195"/>
    </row>
    <row r="79" spans="3:7" ht="15.6" x14ac:dyDescent="0.3">
      <c r="C79" s="226" t="s">
        <v>66</v>
      </c>
      <c r="D79" s="202">
        <f>SUM(D76:D78)</f>
        <v>0</v>
      </c>
      <c r="E79" s="195"/>
      <c r="F79" s="195"/>
      <c r="G79" s="195"/>
    </row>
    <row r="80" spans="3:7" ht="15.6" x14ac:dyDescent="0.3">
      <c r="C80" s="226" t="s">
        <v>65</v>
      </c>
      <c r="D80" s="202">
        <f>SUM(D71,D74,D79)</f>
        <v>0</v>
      </c>
      <c r="E80" s="195"/>
      <c r="F80" s="195"/>
      <c r="G80" s="195"/>
    </row>
    <row r="81" spans="3:7" ht="15.6" x14ac:dyDescent="0.3">
      <c r="C81" s="227" t="s">
        <v>64</v>
      </c>
      <c r="D81" s="201">
        <f>D7</f>
        <v>0</v>
      </c>
      <c r="E81" s="195"/>
      <c r="F81" s="195"/>
      <c r="G81" s="195"/>
    </row>
    <row r="82" spans="3:7" ht="15.6" x14ac:dyDescent="0.3">
      <c r="C82" s="226" t="s">
        <v>63</v>
      </c>
      <c r="D82" s="202">
        <f>SUM(D80,D81)</f>
        <v>0</v>
      </c>
      <c r="E82" s="195"/>
      <c r="F82" s="195"/>
      <c r="G82" s="195"/>
    </row>
    <row r="83" spans="3:7" ht="15.6" x14ac:dyDescent="0.3">
      <c r="C83" s="190"/>
      <c r="D83" s="188"/>
      <c r="E83" s="195"/>
      <c r="F83" s="195"/>
      <c r="G83" s="190"/>
    </row>
    <row r="84" spans="3:7" ht="15.6" x14ac:dyDescent="0.3">
      <c r="C84" s="190"/>
      <c r="D84" s="188"/>
      <c r="E84" s="195"/>
      <c r="F84" s="195"/>
      <c r="G84" s="190"/>
    </row>
    <row r="85" spans="3:7" ht="15.6" x14ac:dyDescent="0.3">
      <c r="C85" s="190"/>
      <c r="D85" s="188"/>
      <c r="E85" s="195"/>
      <c r="F85" s="195"/>
      <c r="G85" s="190"/>
    </row>
    <row r="86" spans="3:7" ht="15.6" x14ac:dyDescent="0.3">
      <c r="C86" s="190"/>
      <c r="D86" s="188"/>
      <c r="E86" s="195"/>
      <c r="F86" s="195"/>
      <c r="G86" s="190"/>
    </row>
    <row r="87" spans="3:7" ht="15.6" x14ac:dyDescent="0.3">
      <c r="C87" s="190"/>
      <c r="D87" s="188"/>
      <c r="E87" s="195"/>
      <c r="F87" s="195"/>
      <c r="G87" s="190"/>
    </row>
    <row r="88" spans="3:7" ht="15.6" x14ac:dyDescent="0.3">
      <c r="C88" s="190"/>
      <c r="D88" s="188"/>
      <c r="E88" s="195"/>
      <c r="F88" s="195"/>
      <c r="G88" s="190"/>
    </row>
    <row r="89" spans="3:7" ht="15.6" x14ac:dyDescent="0.3">
      <c r="C89" s="190"/>
      <c r="D89" s="188"/>
      <c r="E89" s="195"/>
      <c r="F89" s="195"/>
      <c r="G89" s="190"/>
    </row>
    <row r="90" spans="3:7" ht="15.6" x14ac:dyDescent="0.3">
      <c r="C90" s="190"/>
      <c r="D90" s="188"/>
      <c r="E90" s="195"/>
      <c r="F90" s="195"/>
      <c r="G90" s="190"/>
    </row>
  </sheetData>
  <mergeCells count="10">
    <mergeCell ref="C75:D75"/>
    <mergeCell ref="C54:D54"/>
    <mergeCell ref="C3:F3"/>
    <mergeCell ref="C4:F4"/>
    <mergeCell ref="C5:F5"/>
    <mergeCell ref="C39:D39"/>
    <mergeCell ref="C44:D44"/>
    <mergeCell ref="C48:D48"/>
    <mergeCell ref="C64:D64"/>
    <mergeCell ref="C72:D7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9F804-D314-49BC-B0CC-313DBD2E3991}">
  <dimension ref="A1:F96"/>
  <sheetViews>
    <sheetView topLeftCell="A2" zoomScale="52" workbookViewId="0">
      <selection activeCell="B28" sqref="B28"/>
    </sheetView>
  </sheetViews>
  <sheetFormatPr defaultRowHeight="14.4" x14ac:dyDescent="0.3"/>
  <cols>
    <col min="1" max="1" width="41.88671875" customWidth="1"/>
    <col min="3" max="3" width="74.33203125" customWidth="1"/>
    <col min="4" max="4" width="40.44140625" customWidth="1"/>
    <col min="5" max="5" width="30.44140625" customWidth="1"/>
  </cols>
  <sheetData>
    <row r="1" spans="1:6" ht="15.6" x14ac:dyDescent="0.3">
      <c r="A1" s="1"/>
      <c r="C1" s="238" t="s">
        <v>62</v>
      </c>
      <c r="D1" s="188"/>
      <c r="E1" s="195"/>
      <c r="F1" s="195"/>
    </row>
    <row r="2" spans="1:6" ht="78" x14ac:dyDescent="0.3">
      <c r="A2" s="1"/>
      <c r="C2" s="196" t="s">
        <v>61</v>
      </c>
      <c r="D2" s="188"/>
      <c r="E2" s="195"/>
      <c r="F2" s="195"/>
    </row>
    <row r="3" spans="1:6" ht="15.6" x14ac:dyDescent="0.3">
      <c r="A3" s="1"/>
      <c r="C3" s="264" t="s">
        <v>24</v>
      </c>
      <c r="D3" s="264"/>
      <c r="E3" s="264"/>
      <c r="F3" s="195"/>
    </row>
    <row r="4" spans="1:6" ht="15.6" x14ac:dyDescent="0.3">
      <c r="A4" s="1"/>
      <c r="C4" s="264" t="s">
        <v>60</v>
      </c>
      <c r="D4" s="264"/>
      <c r="E4" s="264"/>
      <c r="F4" s="195"/>
    </row>
    <row r="5" spans="1:6" ht="15.6" x14ac:dyDescent="0.3">
      <c r="A5" s="1"/>
      <c r="C5" s="264" t="s">
        <v>22</v>
      </c>
      <c r="D5" s="264"/>
      <c r="E5" s="264"/>
      <c r="F5" s="195"/>
    </row>
    <row r="6" spans="1:6" ht="15.6" x14ac:dyDescent="0.3">
      <c r="A6" s="1"/>
      <c r="C6" s="191" t="s">
        <v>14</v>
      </c>
      <c r="D6" s="4"/>
      <c r="E6" s="4"/>
      <c r="F6" s="195"/>
    </row>
    <row r="7" spans="1:6" ht="15.6" x14ac:dyDescent="0.3">
      <c r="A7" s="1"/>
      <c r="C7" s="191" t="s">
        <v>16</v>
      </c>
      <c r="D7" s="4"/>
      <c r="E7" s="4"/>
      <c r="F7" s="195"/>
    </row>
    <row r="8" spans="1:6" ht="15.6" x14ac:dyDescent="0.3">
      <c r="A8" s="1"/>
      <c r="C8" s="191" t="s">
        <v>59</v>
      </c>
      <c r="D8" s="4"/>
      <c r="E8" s="4"/>
      <c r="F8" s="195"/>
    </row>
    <row r="9" spans="1:6" ht="15.6" x14ac:dyDescent="0.3">
      <c r="A9" s="1"/>
      <c r="C9" s="191" t="s">
        <v>18</v>
      </c>
      <c r="D9" s="4"/>
      <c r="E9" s="4"/>
      <c r="F9" s="195"/>
    </row>
    <row r="10" spans="1:6" ht="15.6" x14ac:dyDescent="0.3">
      <c r="A10" s="1"/>
      <c r="C10" s="191" t="s">
        <v>58</v>
      </c>
      <c r="D10" s="4"/>
      <c r="E10" s="4"/>
      <c r="F10" s="195"/>
    </row>
    <row r="11" spans="1:6" ht="15.6" x14ac:dyDescent="0.3">
      <c r="A11" s="1"/>
      <c r="C11" s="191" t="s">
        <v>20</v>
      </c>
      <c r="D11" s="4"/>
      <c r="E11" s="4"/>
      <c r="F11" s="195"/>
    </row>
    <row r="12" spans="1:6" ht="15.6" x14ac:dyDescent="0.3">
      <c r="A12" s="1"/>
      <c r="C12" s="191" t="s">
        <v>57</v>
      </c>
      <c r="D12" s="4"/>
      <c r="E12" s="4"/>
      <c r="F12" s="195"/>
    </row>
    <row r="13" spans="1:6" ht="15.6" x14ac:dyDescent="0.3">
      <c r="A13" s="1"/>
      <c r="C13" s="191" t="s">
        <v>10</v>
      </c>
      <c r="D13" s="4"/>
      <c r="E13" s="4"/>
      <c r="F13" s="195"/>
    </row>
    <row r="14" spans="1:6" ht="15.6" x14ac:dyDescent="0.3">
      <c r="A14" s="1"/>
      <c r="C14" s="191" t="s">
        <v>56</v>
      </c>
      <c r="D14" s="4"/>
      <c r="E14" s="4"/>
      <c r="F14" s="195"/>
    </row>
    <row r="15" spans="1:6" ht="15.6" x14ac:dyDescent="0.3">
      <c r="A15" s="1"/>
      <c r="C15" s="191" t="s">
        <v>8</v>
      </c>
      <c r="D15" s="4"/>
      <c r="E15" s="4"/>
      <c r="F15" s="195"/>
    </row>
    <row r="16" spans="1:6" ht="15.6" x14ac:dyDescent="0.3">
      <c r="A16" s="1"/>
      <c r="C16" s="191" t="s">
        <v>7</v>
      </c>
      <c r="D16" s="4"/>
      <c r="E16" s="4"/>
      <c r="F16" s="195"/>
    </row>
    <row r="17" spans="1:6" ht="15.6" x14ac:dyDescent="0.3">
      <c r="A17" s="1"/>
      <c r="C17" s="191" t="s">
        <v>55</v>
      </c>
      <c r="D17" s="4"/>
      <c r="E17" s="4"/>
      <c r="F17" s="195"/>
    </row>
    <row r="18" spans="1:6" ht="15.6" x14ac:dyDescent="0.3">
      <c r="A18" s="1"/>
      <c r="C18" s="191" t="s">
        <v>54</v>
      </c>
      <c r="D18" s="4"/>
      <c r="E18" s="4"/>
      <c r="F18" s="195"/>
    </row>
    <row r="19" spans="1:6" ht="15.6" x14ac:dyDescent="0.3">
      <c r="A19" s="1"/>
      <c r="C19" s="191" t="s">
        <v>28</v>
      </c>
      <c r="D19" s="4"/>
      <c r="E19" s="4"/>
      <c r="F19" s="195"/>
    </row>
    <row r="20" spans="1:6" ht="15.6" x14ac:dyDescent="0.3">
      <c r="A20" s="1"/>
      <c r="C20" s="191" t="s">
        <v>53</v>
      </c>
      <c r="D20" s="4"/>
      <c r="E20" s="4"/>
      <c r="F20" s="195"/>
    </row>
    <row r="21" spans="1:6" ht="15.6" x14ac:dyDescent="0.3">
      <c r="A21" s="1"/>
      <c r="C21" s="191" t="s">
        <v>40</v>
      </c>
      <c r="D21" s="4"/>
      <c r="E21" s="4"/>
      <c r="F21" s="195"/>
    </row>
    <row r="22" spans="1:6" ht="15.6" x14ac:dyDescent="0.3">
      <c r="A22" s="1"/>
      <c r="C22" s="191" t="s">
        <v>39</v>
      </c>
      <c r="D22" s="4"/>
      <c r="E22" s="4"/>
      <c r="F22" s="195"/>
    </row>
    <row r="23" spans="1:6" ht="15.6" x14ac:dyDescent="0.3">
      <c r="A23" s="1"/>
      <c r="C23" s="191" t="s">
        <v>38</v>
      </c>
      <c r="D23" s="4"/>
      <c r="E23" s="4"/>
      <c r="F23" s="195"/>
    </row>
    <row r="24" spans="1:6" ht="15.6" x14ac:dyDescent="0.3">
      <c r="A24" s="1"/>
      <c r="C24" s="191" t="s">
        <v>37</v>
      </c>
      <c r="D24" s="4"/>
      <c r="E24" s="4"/>
      <c r="F24" s="195"/>
    </row>
    <row r="25" spans="1:6" ht="15.6" x14ac:dyDescent="0.3">
      <c r="A25" s="1"/>
      <c r="C25" s="191" t="s">
        <v>36</v>
      </c>
      <c r="D25" s="4"/>
      <c r="E25" s="4"/>
      <c r="F25" s="195"/>
    </row>
    <row r="26" spans="1:6" ht="15.6" x14ac:dyDescent="0.3">
      <c r="A26" s="1"/>
      <c r="C26" s="191" t="s">
        <v>35</v>
      </c>
      <c r="D26" s="4"/>
      <c r="E26" s="4"/>
      <c r="F26" s="195"/>
    </row>
    <row r="27" spans="1:6" ht="15.6" x14ac:dyDescent="0.3">
      <c r="A27" s="1"/>
      <c r="C27" s="230" t="s">
        <v>52</v>
      </c>
      <c r="D27" s="3">
        <f>SUM(D6:D26)</f>
        <v>0</v>
      </c>
      <c r="E27" s="3">
        <f>SUM(E6:E26)</f>
        <v>0</v>
      </c>
      <c r="F27" s="195"/>
    </row>
    <row r="28" spans="1:6" ht="15.6" x14ac:dyDescent="0.3">
      <c r="A28" s="1"/>
      <c r="C28" s="190"/>
      <c r="D28" s="188"/>
      <c r="E28" s="195"/>
      <c r="F28" s="195"/>
    </row>
    <row r="29" spans="1:6" ht="15.6" x14ac:dyDescent="0.3">
      <c r="A29" s="1"/>
      <c r="C29" s="231" t="s">
        <v>51</v>
      </c>
      <c r="D29" s="188"/>
      <c r="E29" s="195"/>
      <c r="F29" s="195"/>
    </row>
    <row r="30" spans="1:6" ht="15.6" x14ac:dyDescent="0.3">
      <c r="A30" s="1"/>
      <c r="C30" s="231" t="s">
        <v>50</v>
      </c>
      <c r="D30" s="188"/>
      <c r="E30" s="195"/>
      <c r="F30" s="195"/>
    </row>
    <row r="31" spans="1:6" ht="15.6" x14ac:dyDescent="0.3">
      <c r="A31" s="1"/>
      <c r="C31" s="231" t="s">
        <v>49</v>
      </c>
      <c r="D31" s="188"/>
      <c r="E31" s="195"/>
      <c r="F31" s="195"/>
    </row>
    <row r="32" spans="1:6" ht="15.6" x14ac:dyDescent="0.3">
      <c r="A32" s="1"/>
      <c r="C32" s="231" t="s">
        <v>48</v>
      </c>
      <c r="D32" s="188"/>
      <c r="E32" s="195"/>
      <c r="F32" s="195"/>
    </row>
    <row r="33" spans="1:6" ht="15.6" x14ac:dyDescent="0.3">
      <c r="A33" s="1"/>
      <c r="C33" s="190"/>
      <c r="D33" s="188"/>
      <c r="E33" s="195"/>
      <c r="F33" s="195"/>
    </row>
    <row r="34" spans="1:6" ht="15.6" x14ac:dyDescent="0.3">
      <c r="A34" s="1"/>
      <c r="C34" s="190" t="s">
        <v>47</v>
      </c>
      <c r="D34" s="188"/>
      <c r="E34" s="195"/>
      <c r="F34" s="195"/>
    </row>
    <row r="35" spans="1:6" ht="15.6" x14ac:dyDescent="0.3">
      <c r="A35" s="1"/>
      <c r="C35" s="224" t="s">
        <v>46</v>
      </c>
      <c r="D35" s="188"/>
      <c r="E35" s="195"/>
      <c r="F35" s="195"/>
    </row>
    <row r="36" spans="1:6" ht="15.6" x14ac:dyDescent="0.3">
      <c r="A36" s="1"/>
      <c r="C36" s="264" t="s">
        <v>45</v>
      </c>
      <c r="D36" s="264"/>
      <c r="E36" s="264"/>
      <c r="F36" s="195"/>
    </row>
    <row r="37" spans="1:6" ht="15.6" x14ac:dyDescent="0.3">
      <c r="A37" s="1"/>
      <c r="C37" s="264" t="s">
        <v>44</v>
      </c>
      <c r="D37" s="264"/>
      <c r="E37" s="264"/>
      <c r="F37" s="195"/>
    </row>
    <row r="38" spans="1:6" ht="15.6" x14ac:dyDescent="0.3">
      <c r="A38" s="1"/>
      <c r="C38" s="264" t="s">
        <v>22</v>
      </c>
      <c r="D38" s="264"/>
      <c r="E38" s="264"/>
      <c r="F38" s="195"/>
    </row>
    <row r="39" spans="1:6" ht="15.6" x14ac:dyDescent="0.3">
      <c r="A39" s="1"/>
      <c r="C39" s="230" t="s">
        <v>43</v>
      </c>
      <c r="D39" s="193"/>
      <c r="E39" s="193"/>
      <c r="F39" s="195"/>
    </row>
    <row r="40" spans="1:6" ht="15.6" x14ac:dyDescent="0.3">
      <c r="A40" s="1"/>
      <c r="C40" s="191" t="s">
        <v>42</v>
      </c>
      <c r="D40" s="193"/>
      <c r="E40" s="193">
        <f>E20</f>
        <v>0</v>
      </c>
      <c r="F40" s="195"/>
    </row>
    <row r="41" spans="1:6" ht="15.6" x14ac:dyDescent="0.3">
      <c r="A41" s="1"/>
      <c r="C41" s="191"/>
      <c r="D41" s="193"/>
      <c r="E41" s="193"/>
      <c r="F41" s="195"/>
    </row>
    <row r="42" spans="1:6" ht="15.6" x14ac:dyDescent="0.3">
      <c r="A42" s="1"/>
      <c r="C42" s="230" t="s">
        <v>41</v>
      </c>
      <c r="D42" s="193"/>
      <c r="E42" s="193"/>
      <c r="F42" s="195"/>
    </row>
    <row r="43" spans="1:6" ht="15.6" x14ac:dyDescent="0.3">
      <c r="A43" s="1"/>
      <c r="C43" s="191" t="s">
        <v>40</v>
      </c>
      <c r="D43" s="193">
        <f t="shared" ref="D43:D48" si="0">D21</f>
        <v>0</v>
      </c>
      <c r="E43" s="193"/>
      <c r="F43" s="195"/>
    </row>
    <row r="44" spans="1:6" ht="15.6" x14ac:dyDescent="0.3">
      <c r="A44" s="1"/>
      <c r="C44" s="191" t="s">
        <v>39</v>
      </c>
      <c r="D44" s="193">
        <f t="shared" si="0"/>
        <v>0</v>
      </c>
      <c r="E44" s="193"/>
      <c r="F44" s="195"/>
    </row>
    <row r="45" spans="1:6" ht="15.6" x14ac:dyDescent="0.3">
      <c r="A45" s="1"/>
      <c r="C45" s="191" t="s">
        <v>38</v>
      </c>
      <c r="D45" s="193">
        <f t="shared" si="0"/>
        <v>0</v>
      </c>
      <c r="E45" s="193"/>
      <c r="F45" s="195"/>
    </row>
    <row r="46" spans="1:6" ht="15.6" x14ac:dyDescent="0.3">
      <c r="A46" s="1"/>
      <c r="C46" s="191" t="s">
        <v>37</v>
      </c>
      <c r="D46" s="193">
        <f t="shared" si="0"/>
        <v>0</v>
      </c>
      <c r="E46" s="193"/>
      <c r="F46" s="195"/>
    </row>
    <row r="47" spans="1:6" ht="15.6" x14ac:dyDescent="0.3">
      <c r="A47" s="1"/>
      <c r="C47" s="191" t="s">
        <v>36</v>
      </c>
      <c r="D47" s="193">
        <f t="shared" si="0"/>
        <v>0</v>
      </c>
      <c r="E47" s="193"/>
      <c r="F47" s="195"/>
    </row>
    <row r="48" spans="1:6" ht="15.6" x14ac:dyDescent="0.3">
      <c r="A48" s="1"/>
      <c r="C48" s="191" t="s">
        <v>35</v>
      </c>
      <c r="D48" s="193">
        <f t="shared" si="0"/>
        <v>0</v>
      </c>
      <c r="E48" s="193"/>
      <c r="F48" s="195"/>
    </row>
    <row r="49" spans="1:6" ht="15.6" x14ac:dyDescent="0.3">
      <c r="A49" s="1"/>
      <c r="C49" s="191" t="s">
        <v>34</v>
      </c>
      <c r="D49" s="193"/>
      <c r="E49" s="193">
        <f>-SUM(D43:D48)</f>
        <v>0</v>
      </c>
      <c r="F49" s="195"/>
    </row>
    <row r="50" spans="1:6" ht="15.6" x14ac:dyDescent="0.3">
      <c r="A50" s="1"/>
      <c r="C50" s="230" t="s">
        <v>30</v>
      </c>
      <c r="D50" s="232"/>
      <c r="E50" s="232">
        <f>E40+E49</f>
        <v>0</v>
      </c>
      <c r="F50" s="195"/>
    </row>
    <row r="51" spans="1:6" ht="15.6" x14ac:dyDescent="0.3">
      <c r="C51" s="190"/>
      <c r="D51" s="188"/>
      <c r="E51" s="195"/>
      <c r="F51" s="195"/>
    </row>
    <row r="52" spans="1:6" ht="15.6" x14ac:dyDescent="0.3">
      <c r="C52" s="224" t="s">
        <v>33</v>
      </c>
      <c r="D52" s="188"/>
      <c r="E52" s="195"/>
      <c r="F52" s="195"/>
    </row>
    <row r="53" spans="1:6" ht="15.6" x14ac:dyDescent="0.3">
      <c r="C53" s="265" t="s">
        <v>45</v>
      </c>
      <c r="D53" s="266"/>
      <c r="E53" s="195"/>
      <c r="F53" s="195"/>
    </row>
    <row r="54" spans="1:6" ht="15.6" x14ac:dyDescent="0.3">
      <c r="C54" s="265" t="s">
        <v>336</v>
      </c>
      <c r="D54" s="266"/>
      <c r="E54" s="195"/>
      <c r="F54" s="195"/>
    </row>
    <row r="55" spans="1:6" ht="15.6" x14ac:dyDescent="0.3">
      <c r="C55" s="265" t="s">
        <v>22</v>
      </c>
      <c r="D55" s="266"/>
      <c r="E55" s="195"/>
      <c r="F55" s="195"/>
    </row>
    <row r="56" spans="1:6" ht="15.6" x14ac:dyDescent="0.3">
      <c r="C56" s="233" t="s">
        <v>32</v>
      </c>
      <c r="D56" s="232">
        <v>0</v>
      </c>
      <c r="E56" s="195"/>
      <c r="F56" s="195"/>
    </row>
    <row r="57" spans="1:6" ht="15.6" x14ac:dyDescent="0.3">
      <c r="C57" s="234" t="s">
        <v>31</v>
      </c>
      <c r="D57" s="193"/>
      <c r="E57" s="195"/>
      <c r="F57" s="195"/>
    </row>
    <row r="58" spans="1:6" ht="15.6" x14ac:dyDescent="0.3">
      <c r="C58" s="234" t="s">
        <v>30</v>
      </c>
      <c r="D58" s="4">
        <f>E50</f>
        <v>0</v>
      </c>
      <c r="E58" s="190"/>
      <c r="F58" s="195"/>
    </row>
    <row r="59" spans="1:6" ht="15.6" x14ac:dyDescent="0.3">
      <c r="C59" s="235" t="s">
        <v>29</v>
      </c>
      <c r="D59" s="4"/>
      <c r="E59" s="190"/>
      <c r="F59" s="195"/>
    </row>
    <row r="60" spans="1:6" ht="15.6" x14ac:dyDescent="0.3">
      <c r="C60" s="234"/>
      <c r="D60" s="4">
        <f>D58</f>
        <v>0</v>
      </c>
      <c r="E60" s="190"/>
      <c r="F60" s="195"/>
    </row>
    <row r="61" spans="1:6" ht="15.6" x14ac:dyDescent="0.3">
      <c r="C61" s="267"/>
      <c r="D61" s="268"/>
      <c r="E61" s="190"/>
      <c r="F61" s="195"/>
    </row>
    <row r="62" spans="1:6" ht="15.6" x14ac:dyDescent="0.3">
      <c r="C62" s="234" t="s">
        <v>28</v>
      </c>
      <c r="D62" s="4">
        <f>D19</f>
        <v>0</v>
      </c>
      <c r="E62" s="190"/>
      <c r="F62" s="195"/>
    </row>
    <row r="63" spans="1:6" ht="15.6" x14ac:dyDescent="0.3">
      <c r="C63" s="235" t="s">
        <v>27</v>
      </c>
      <c r="D63" s="4"/>
      <c r="E63" s="190"/>
      <c r="F63" s="195"/>
    </row>
    <row r="64" spans="1:6" ht="15.6" x14ac:dyDescent="0.3">
      <c r="C64" s="233" t="s">
        <v>26</v>
      </c>
      <c r="D64" s="3">
        <f>D60-D62</f>
        <v>0</v>
      </c>
      <c r="E64" s="190"/>
      <c r="F64" s="195"/>
    </row>
    <row r="65" spans="3:6" ht="15.6" x14ac:dyDescent="0.3">
      <c r="C65" s="190"/>
      <c r="D65" s="188"/>
      <c r="E65" s="195"/>
      <c r="F65" s="195"/>
    </row>
    <row r="66" spans="3:6" ht="15.6" x14ac:dyDescent="0.3">
      <c r="C66" s="224" t="s">
        <v>25</v>
      </c>
      <c r="D66" s="188"/>
      <c r="E66" s="195"/>
      <c r="F66" s="195"/>
    </row>
    <row r="67" spans="3:6" ht="15.6" x14ac:dyDescent="0.3">
      <c r="C67" s="264" t="s">
        <v>24</v>
      </c>
      <c r="D67" s="264"/>
      <c r="E67" s="264"/>
      <c r="F67" s="195"/>
    </row>
    <row r="68" spans="3:6" ht="15.6" x14ac:dyDescent="0.3">
      <c r="C68" s="264" t="s">
        <v>23</v>
      </c>
      <c r="D68" s="264"/>
      <c r="E68" s="264"/>
      <c r="F68" s="195"/>
    </row>
    <row r="69" spans="3:6" ht="15.6" x14ac:dyDescent="0.3">
      <c r="C69" s="264" t="s">
        <v>22</v>
      </c>
      <c r="D69" s="264"/>
      <c r="E69" s="264"/>
      <c r="F69" s="195"/>
    </row>
    <row r="70" spans="3:6" ht="15.6" x14ac:dyDescent="0.3">
      <c r="C70" s="230" t="s">
        <v>21</v>
      </c>
      <c r="D70" s="193"/>
      <c r="E70" s="236"/>
      <c r="F70" s="195"/>
    </row>
    <row r="71" spans="3:6" ht="15.6" x14ac:dyDescent="0.3">
      <c r="C71" s="191" t="s">
        <v>20</v>
      </c>
      <c r="D71" s="193">
        <f>D11</f>
        <v>0</v>
      </c>
      <c r="E71" s="234"/>
      <c r="F71" s="195"/>
    </row>
    <row r="72" spans="3:6" ht="15.6" x14ac:dyDescent="0.3">
      <c r="C72" s="191" t="s">
        <v>19</v>
      </c>
      <c r="D72" s="193">
        <f>-E12</f>
        <v>0</v>
      </c>
      <c r="E72" s="234">
        <f>D71+D72</f>
        <v>0</v>
      </c>
      <c r="F72" s="195"/>
    </row>
    <row r="73" spans="3:6" ht="15.6" x14ac:dyDescent="0.3">
      <c r="C73" s="191" t="s">
        <v>18</v>
      </c>
      <c r="D73" s="193"/>
      <c r="E73" s="234">
        <f>D9</f>
        <v>0</v>
      </c>
      <c r="F73" s="195"/>
    </row>
    <row r="74" spans="3:6" ht="15.6" x14ac:dyDescent="0.3">
      <c r="C74" s="191" t="s">
        <v>17</v>
      </c>
      <c r="D74" s="193"/>
      <c r="E74" s="234">
        <f>D10</f>
        <v>0</v>
      </c>
      <c r="F74" s="195"/>
    </row>
    <row r="75" spans="3:6" ht="15.6" x14ac:dyDescent="0.3">
      <c r="C75" s="191" t="s">
        <v>16</v>
      </c>
      <c r="D75" s="193">
        <f>D7</f>
        <v>0</v>
      </c>
      <c r="E75" s="234"/>
      <c r="F75" s="195"/>
    </row>
    <row r="76" spans="3:6" ht="15.6" x14ac:dyDescent="0.3">
      <c r="C76" s="191" t="s">
        <v>15</v>
      </c>
      <c r="D76" s="193">
        <f>-E8</f>
        <v>0</v>
      </c>
      <c r="E76" s="234">
        <f>D75+D76</f>
        <v>0</v>
      </c>
      <c r="F76" s="195"/>
    </row>
    <row r="77" spans="3:6" ht="15.6" x14ac:dyDescent="0.3">
      <c r="C77" s="191" t="s">
        <v>14</v>
      </c>
      <c r="D77" s="193"/>
      <c r="E77" s="234">
        <f>D6</f>
        <v>0</v>
      </c>
      <c r="F77" s="195"/>
    </row>
    <row r="78" spans="3:6" ht="15.6" x14ac:dyDescent="0.3">
      <c r="C78" s="230" t="s">
        <v>13</v>
      </c>
      <c r="D78" s="232"/>
      <c r="E78" s="233">
        <f>SUM(E72:E77)</f>
        <v>0</v>
      </c>
      <c r="F78" s="195"/>
    </row>
    <row r="79" spans="3:6" ht="15.6" x14ac:dyDescent="0.3">
      <c r="C79" s="230" t="s">
        <v>12</v>
      </c>
      <c r="D79" s="193"/>
      <c r="E79" s="193"/>
      <c r="F79" s="195"/>
    </row>
    <row r="80" spans="3:6" ht="15.6" x14ac:dyDescent="0.3">
      <c r="C80" s="230" t="s">
        <v>11</v>
      </c>
      <c r="D80" s="193"/>
      <c r="E80" s="193"/>
      <c r="F80" s="195"/>
    </row>
    <row r="81" spans="3:6" ht="15.6" x14ac:dyDescent="0.3">
      <c r="C81" s="191" t="s">
        <v>10</v>
      </c>
      <c r="D81" s="193">
        <f>E13</f>
        <v>0</v>
      </c>
      <c r="E81" s="234"/>
      <c r="F81" s="195"/>
    </row>
    <row r="82" spans="3:6" ht="15.6" x14ac:dyDescent="0.3">
      <c r="C82" s="191" t="s">
        <v>9</v>
      </c>
      <c r="D82" s="193">
        <f>E14</f>
        <v>0</v>
      </c>
      <c r="E82" s="234"/>
      <c r="F82" s="195"/>
    </row>
    <row r="83" spans="3:6" ht="15.6" x14ac:dyDescent="0.3">
      <c r="C83" s="191" t="s">
        <v>8</v>
      </c>
      <c r="D83" s="193">
        <f>E15</f>
        <v>0</v>
      </c>
      <c r="E83" s="234"/>
      <c r="F83" s="195"/>
    </row>
    <row r="84" spans="3:6" ht="15.6" x14ac:dyDescent="0.3">
      <c r="C84" s="191" t="s">
        <v>7</v>
      </c>
      <c r="D84" s="193">
        <f>E16</f>
        <v>0</v>
      </c>
      <c r="E84" s="234"/>
      <c r="F84" s="195"/>
    </row>
    <row r="85" spans="3:6" ht="15.6" x14ac:dyDescent="0.3">
      <c r="C85" s="191" t="s">
        <v>6</v>
      </c>
      <c r="D85" s="193"/>
      <c r="E85" s="234">
        <f>SUM(D81:D84)</f>
        <v>0</v>
      </c>
      <c r="F85" s="195"/>
    </row>
    <row r="86" spans="3:6" ht="15.6" x14ac:dyDescent="0.3">
      <c r="C86" s="230" t="s">
        <v>5</v>
      </c>
      <c r="D86" s="193"/>
      <c r="E86" s="234"/>
      <c r="F86" s="195"/>
    </row>
    <row r="87" spans="3:6" ht="15.6" x14ac:dyDescent="0.3">
      <c r="C87" s="191" t="s">
        <v>4</v>
      </c>
      <c r="D87" s="237"/>
      <c r="E87" s="234"/>
      <c r="F87" s="195"/>
    </row>
    <row r="88" spans="3:6" ht="15.6" x14ac:dyDescent="0.3">
      <c r="C88" s="191" t="s">
        <v>3</v>
      </c>
      <c r="D88" s="193">
        <f>D64</f>
        <v>0</v>
      </c>
      <c r="E88" s="193"/>
      <c r="F88" s="195"/>
    </row>
    <row r="89" spans="3:6" ht="15.6" x14ac:dyDescent="0.3">
      <c r="C89" s="191" t="s">
        <v>2</v>
      </c>
      <c r="D89" s="193"/>
      <c r="E89" s="193"/>
      <c r="F89" s="195"/>
    </row>
    <row r="90" spans="3:6" ht="15.6" x14ac:dyDescent="0.3">
      <c r="C90" s="191" t="s">
        <v>1</v>
      </c>
      <c r="D90" s="193"/>
      <c r="E90" s="193">
        <f>SUM(D87,D88)</f>
        <v>0</v>
      </c>
      <c r="F90" s="195"/>
    </row>
    <row r="91" spans="3:6" ht="15.6" x14ac:dyDescent="0.3">
      <c r="C91" s="230" t="s">
        <v>0</v>
      </c>
      <c r="D91" s="232"/>
      <c r="E91" s="232">
        <f>E85+E90</f>
        <v>0</v>
      </c>
      <c r="F91" s="195"/>
    </row>
    <row r="92" spans="3:6" ht="15.6" x14ac:dyDescent="0.3">
      <c r="C92" s="190"/>
      <c r="D92" s="188"/>
      <c r="E92" s="195"/>
      <c r="F92" s="195"/>
    </row>
    <row r="93" spans="3:6" ht="15.6" x14ac:dyDescent="0.3">
      <c r="C93" s="190"/>
      <c r="D93" s="188"/>
      <c r="E93" s="195"/>
      <c r="F93" s="195"/>
    </row>
    <row r="94" spans="3:6" ht="15.6" x14ac:dyDescent="0.3">
      <c r="C94" s="190"/>
      <c r="D94" s="188"/>
      <c r="E94" s="195"/>
      <c r="F94" s="195"/>
    </row>
    <row r="95" spans="3:6" ht="15.6" x14ac:dyDescent="0.3">
      <c r="C95" s="190"/>
      <c r="D95" s="188"/>
      <c r="E95" s="195"/>
      <c r="F95" s="195"/>
    </row>
    <row r="96" spans="3:6" ht="15.6" x14ac:dyDescent="0.3">
      <c r="C96" s="190"/>
      <c r="D96" s="188"/>
      <c r="E96" s="195"/>
      <c r="F96" s="195"/>
    </row>
  </sheetData>
  <mergeCells count="13">
    <mergeCell ref="C69:E69"/>
    <mergeCell ref="C68:E68"/>
    <mergeCell ref="C3:E3"/>
    <mergeCell ref="C4:E4"/>
    <mergeCell ref="C5:E5"/>
    <mergeCell ref="C36:E36"/>
    <mergeCell ref="C37:E37"/>
    <mergeCell ref="C38:E38"/>
    <mergeCell ref="C53:D53"/>
    <mergeCell ref="C54:D54"/>
    <mergeCell ref="C67:E67"/>
    <mergeCell ref="C55:D55"/>
    <mergeCell ref="C61:D6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6CABD-72ED-43FF-917E-0EB089E07E35}">
  <dimension ref="A1:AD39"/>
  <sheetViews>
    <sheetView zoomScale="63"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FED5F-E840-49C2-803E-903F48364BE7}">
  <dimension ref="A1:H65"/>
  <sheetViews>
    <sheetView topLeftCell="A3" zoomScale="49" workbookViewId="0"/>
  </sheetViews>
  <sheetFormatPr defaultRowHeight="14.4" x14ac:dyDescent="0.3"/>
  <cols>
    <col min="1" max="1" width="41.6640625" customWidth="1"/>
    <col min="2" max="2" width="8.6640625" customWidth="1"/>
    <col min="3" max="3" width="39.5546875" customWidth="1"/>
    <col min="4" max="4" width="29.88671875" customWidth="1"/>
    <col min="5" max="6" width="22.33203125" customWidth="1"/>
    <col min="7" max="7" width="28.33203125" customWidth="1"/>
    <col min="8" max="8" width="29.44140625" customWidth="1"/>
    <col min="9" max="9" width="26.33203125" customWidth="1"/>
    <col min="10" max="10" width="24.33203125" customWidth="1"/>
  </cols>
  <sheetData>
    <row r="1" spans="1:8" x14ac:dyDescent="0.3">
      <c r="A1" s="1"/>
      <c r="C1" s="11"/>
      <c r="D1" s="11"/>
      <c r="E1" s="12"/>
      <c r="F1" s="12"/>
      <c r="G1" s="11"/>
      <c r="H1" s="11"/>
    </row>
    <row r="2" spans="1:8" ht="17.399999999999999" x14ac:dyDescent="0.3">
      <c r="A2" s="1"/>
      <c r="C2" s="13" t="s">
        <v>128</v>
      </c>
      <c r="D2" s="11"/>
      <c r="E2" s="12"/>
      <c r="F2" s="12"/>
      <c r="G2" s="11"/>
      <c r="H2" s="11"/>
    </row>
    <row r="3" spans="1:8" ht="16.2" x14ac:dyDescent="0.3">
      <c r="A3" s="1"/>
      <c r="C3" s="270" t="s">
        <v>129</v>
      </c>
      <c r="D3" s="270"/>
      <c r="E3" s="12"/>
      <c r="F3" s="12"/>
      <c r="G3" s="11"/>
      <c r="H3" s="11"/>
    </row>
    <row r="4" spans="1:8" ht="15.6" x14ac:dyDescent="0.3">
      <c r="A4" s="1"/>
      <c r="C4" s="251" t="s">
        <v>130</v>
      </c>
      <c r="D4" s="251"/>
      <c r="E4" s="251"/>
      <c r="F4" s="251"/>
      <c r="G4" s="11"/>
      <c r="H4" s="11"/>
    </row>
    <row r="5" spans="1:8" ht="15.6" x14ac:dyDescent="0.3">
      <c r="A5" s="1"/>
      <c r="C5" s="15"/>
      <c r="D5" s="9" t="s">
        <v>131</v>
      </c>
      <c r="E5" s="9" t="s">
        <v>132</v>
      </c>
      <c r="F5" s="12"/>
      <c r="G5" s="11"/>
      <c r="H5" s="11"/>
    </row>
    <row r="6" spans="1:8" ht="15.6" x14ac:dyDescent="0.3">
      <c r="A6" s="1"/>
      <c r="C6" s="9" t="s">
        <v>133</v>
      </c>
      <c r="D6" s="16"/>
      <c r="E6" s="17"/>
      <c r="F6" s="12"/>
      <c r="G6" s="11"/>
      <c r="H6" s="11"/>
    </row>
    <row r="7" spans="1:8" ht="15.6" x14ac:dyDescent="0.3">
      <c r="A7" s="1"/>
      <c r="C7" s="9" t="s">
        <v>134</v>
      </c>
      <c r="D7" s="16"/>
      <c r="E7" s="18"/>
      <c r="F7" s="12"/>
      <c r="G7" s="11"/>
      <c r="H7" s="11"/>
    </row>
    <row r="8" spans="1:8" ht="15.6" x14ac:dyDescent="0.3">
      <c r="A8" s="1"/>
      <c r="C8" s="9"/>
      <c r="D8" s="16"/>
      <c r="E8" s="18"/>
      <c r="F8" s="12"/>
      <c r="G8" s="11"/>
      <c r="H8" s="11"/>
    </row>
    <row r="9" spans="1:8" ht="15.6" x14ac:dyDescent="0.3">
      <c r="A9" s="1"/>
      <c r="C9" s="42" t="s">
        <v>84</v>
      </c>
      <c r="D9" s="42" t="s">
        <v>135</v>
      </c>
      <c r="E9" s="42" t="s">
        <v>136</v>
      </c>
      <c r="F9" s="12"/>
      <c r="G9" s="11"/>
      <c r="H9" s="11"/>
    </row>
    <row r="10" spans="1:8" ht="15.6" x14ac:dyDescent="0.3">
      <c r="A10" s="1"/>
      <c r="C10" s="19" t="s">
        <v>137</v>
      </c>
      <c r="D10" s="20">
        <f>E6*E7</f>
        <v>0</v>
      </c>
      <c r="E10" s="20"/>
      <c r="F10" s="12"/>
      <c r="G10" s="11"/>
      <c r="H10" s="11"/>
    </row>
    <row r="11" spans="1:8" ht="15.6" x14ac:dyDescent="0.3">
      <c r="A11" s="1"/>
      <c r="C11" s="19" t="s">
        <v>138</v>
      </c>
      <c r="D11" s="20"/>
      <c r="E11" s="20">
        <f>E6*E7</f>
        <v>0</v>
      </c>
      <c r="F11" s="12"/>
      <c r="G11" s="11"/>
      <c r="H11" s="11"/>
    </row>
    <row r="12" spans="1:8" x14ac:dyDescent="0.3">
      <c r="A12" s="1"/>
      <c r="C12" s="11"/>
      <c r="D12" s="11"/>
      <c r="E12" s="12"/>
      <c r="F12" s="12"/>
      <c r="G12" s="11"/>
      <c r="H12" s="11"/>
    </row>
    <row r="13" spans="1:8" ht="16.2" x14ac:dyDescent="0.3">
      <c r="A13" s="1"/>
      <c r="C13" s="270" t="s">
        <v>139</v>
      </c>
      <c r="D13" s="270"/>
      <c r="E13" s="12"/>
      <c r="F13" s="12"/>
      <c r="G13" s="11"/>
      <c r="H13" s="11"/>
    </row>
    <row r="14" spans="1:8" ht="15.6" x14ac:dyDescent="0.3">
      <c r="A14" s="1"/>
      <c r="C14" s="271" t="s">
        <v>140</v>
      </c>
      <c r="D14" s="271"/>
      <c r="E14" s="271"/>
      <c r="F14" s="271"/>
      <c r="G14" s="11"/>
      <c r="H14" s="11"/>
    </row>
    <row r="15" spans="1:8" ht="15.6" x14ac:dyDescent="0.3">
      <c r="A15" s="1"/>
      <c r="C15" s="42" t="s">
        <v>141</v>
      </c>
      <c r="D15" s="42" t="s">
        <v>142</v>
      </c>
      <c r="E15" s="42" t="s">
        <v>143</v>
      </c>
      <c r="F15" s="42" t="s">
        <v>144</v>
      </c>
      <c r="G15" s="42" t="s">
        <v>145</v>
      </c>
      <c r="H15" s="42" t="s">
        <v>146</v>
      </c>
    </row>
    <row r="16" spans="1:8" ht="15.6" x14ac:dyDescent="0.3">
      <c r="A16" s="1"/>
      <c r="C16" s="19" t="s">
        <v>147</v>
      </c>
      <c r="D16" s="21">
        <f>SUM(E16:H16)</f>
        <v>0</v>
      </c>
      <c r="E16" s="21"/>
      <c r="F16" s="22"/>
      <c r="G16" s="21"/>
      <c r="H16" s="22"/>
    </row>
    <row r="17" spans="1:8" ht="15.6" x14ac:dyDescent="0.3">
      <c r="A17" s="1"/>
      <c r="C17" s="19" t="s">
        <v>148</v>
      </c>
      <c r="D17" s="21">
        <f t="shared" ref="D17:D19" si="0">SUM(E17:H17)</f>
        <v>0</v>
      </c>
      <c r="E17" s="22"/>
      <c r="F17" s="22"/>
      <c r="G17" s="22"/>
      <c r="H17" s="21"/>
    </row>
    <row r="18" spans="1:8" ht="15.6" x14ac:dyDescent="0.3">
      <c r="A18" s="1"/>
      <c r="C18" s="19" t="s">
        <v>149</v>
      </c>
      <c r="D18" s="21">
        <f t="shared" si="0"/>
        <v>0</v>
      </c>
      <c r="E18" s="21"/>
      <c r="F18" s="21"/>
      <c r="G18" s="22"/>
      <c r="H18" s="22"/>
    </row>
    <row r="19" spans="1:8" ht="15.6" x14ac:dyDescent="0.3">
      <c r="A19" s="1"/>
      <c r="C19" s="19" t="s">
        <v>150</v>
      </c>
      <c r="D19" s="21">
        <f t="shared" si="0"/>
        <v>0</v>
      </c>
      <c r="E19" s="22"/>
      <c r="F19" s="21"/>
      <c r="G19" s="21"/>
      <c r="H19" s="22"/>
    </row>
    <row r="20" spans="1:8" ht="15.6" x14ac:dyDescent="0.3">
      <c r="A20" s="1"/>
      <c r="C20" s="23"/>
      <c r="D20" s="41">
        <f>SUM(D16:D19)</f>
        <v>0</v>
      </c>
      <c r="E20" s="41">
        <f t="shared" ref="E20:H20" si="1">SUM(E16:E19)</f>
        <v>0</v>
      </c>
      <c r="F20" s="41">
        <f t="shared" si="1"/>
        <v>0</v>
      </c>
      <c r="G20" s="41">
        <f t="shared" si="1"/>
        <v>0</v>
      </c>
      <c r="H20" s="41">
        <f t="shared" si="1"/>
        <v>0</v>
      </c>
    </row>
    <row r="21" spans="1:8" x14ac:dyDescent="0.3">
      <c r="A21" s="1"/>
      <c r="C21" s="11"/>
      <c r="D21" s="12"/>
      <c r="E21" s="12"/>
      <c r="F21" s="12"/>
      <c r="G21" s="12"/>
      <c r="H21" s="12"/>
    </row>
    <row r="22" spans="1:8" ht="46.8" x14ac:dyDescent="0.3">
      <c r="A22" s="1"/>
      <c r="C22" s="42" t="s">
        <v>151</v>
      </c>
      <c r="D22" s="42" t="s">
        <v>152</v>
      </c>
      <c r="E22" s="42" t="s">
        <v>153</v>
      </c>
      <c r="F22" s="42" t="s">
        <v>154</v>
      </c>
      <c r="G22" s="12"/>
      <c r="H22" s="12"/>
    </row>
    <row r="23" spans="1:8" ht="15.6" x14ac:dyDescent="0.3">
      <c r="A23" s="1"/>
      <c r="C23" s="19" t="s">
        <v>143</v>
      </c>
      <c r="D23" s="21">
        <f>E20</f>
        <v>0</v>
      </c>
      <c r="E23" s="24">
        <v>0.03</v>
      </c>
      <c r="F23" s="21">
        <f>D23*E23</f>
        <v>0</v>
      </c>
      <c r="G23" s="12"/>
      <c r="H23" s="12"/>
    </row>
    <row r="24" spans="1:8" ht="15.6" x14ac:dyDescent="0.3">
      <c r="A24" s="1"/>
      <c r="C24" s="19" t="s">
        <v>144</v>
      </c>
      <c r="D24" s="21">
        <f>F20</f>
        <v>0</v>
      </c>
      <c r="E24" s="24">
        <v>0.1</v>
      </c>
      <c r="F24" s="21">
        <f>D24*E24</f>
        <v>0</v>
      </c>
      <c r="G24" s="12"/>
      <c r="H24" s="12"/>
    </row>
    <row r="25" spans="1:8" ht="15.6" x14ac:dyDescent="0.3">
      <c r="A25" s="1"/>
      <c r="C25" s="19" t="s">
        <v>145</v>
      </c>
      <c r="D25" s="21">
        <f>G20</f>
        <v>0</v>
      </c>
      <c r="E25" s="24">
        <v>0.17</v>
      </c>
      <c r="F25" s="21">
        <f>D25*E25</f>
        <v>0</v>
      </c>
      <c r="G25" s="12"/>
      <c r="H25" s="12"/>
    </row>
    <row r="26" spans="1:8" ht="15.6" x14ac:dyDescent="0.3">
      <c r="A26" s="1"/>
      <c r="C26" s="19" t="s">
        <v>146</v>
      </c>
      <c r="D26" s="21">
        <f>H20</f>
        <v>0</v>
      </c>
      <c r="E26" s="24">
        <v>0.25</v>
      </c>
      <c r="F26" s="21">
        <f>D26*E26</f>
        <v>0</v>
      </c>
      <c r="G26" s="12"/>
      <c r="H26" s="12"/>
    </row>
    <row r="27" spans="1:8" ht="15.6" x14ac:dyDescent="0.3">
      <c r="A27" s="1"/>
      <c r="C27" s="23"/>
      <c r="D27" s="25"/>
      <c r="E27" s="25"/>
      <c r="F27" s="26">
        <f>SUM(F23:F26)</f>
        <v>0</v>
      </c>
      <c r="G27" s="12"/>
      <c r="H27" s="12"/>
    </row>
    <row r="28" spans="1:8" x14ac:dyDescent="0.3">
      <c r="A28" s="1"/>
      <c r="C28" s="11"/>
      <c r="D28" s="11"/>
      <c r="E28" s="12"/>
      <c r="F28" s="12"/>
      <c r="G28" s="11"/>
      <c r="H28" s="11"/>
    </row>
    <row r="29" spans="1:8" x14ac:dyDescent="0.3">
      <c r="A29" s="1"/>
      <c r="C29" s="11"/>
      <c r="D29" s="11"/>
      <c r="E29" s="12"/>
      <c r="F29" s="12"/>
      <c r="G29" s="11"/>
      <c r="H29" s="11"/>
    </row>
    <row r="30" spans="1:8" ht="17.399999999999999" x14ac:dyDescent="0.3">
      <c r="A30" s="1"/>
      <c r="C30" s="272" t="s">
        <v>155</v>
      </c>
      <c r="D30" s="272"/>
      <c r="E30" s="12"/>
      <c r="F30" s="12"/>
      <c r="G30" s="11"/>
      <c r="H30" s="11"/>
    </row>
    <row r="31" spans="1:8" ht="15.6" x14ac:dyDescent="0.3">
      <c r="A31" s="1"/>
      <c r="C31" s="269" t="s">
        <v>156</v>
      </c>
      <c r="D31" s="269"/>
      <c r="E31" s="269"/>
      <c r="F31" s="12"/>
      <c r="G31" s="11"/>
      <c r="H31" s="11"/>
    </row>
    <row r="32" spans="1:8" ht="15.6" x14ac:dyDescent="0.3">
      <c r="A32" s="1"/>
      <c r="C32" s="275" t="s">
        <v>157</v>
      </c>
      <c r="D32" s="275"/>
      <c r="E32" s="275"/>
      <c r="F32" s="12"/>
      <c r="G32" s="11"/>
      <c r="H32" s="11"/>
    </row>
    <row r="33" spans="1:8" ht="15.6" x14ac:dyDescent="0.3">
      <c r="A33" s="1"/>
      <c r="C33" s="19" t="s">
        <v>158</v>
      </c>
      <c r="D33" s="27">
        <v>97000000</v>
      </c>
      <c r="E33" s="22"/>
      <c r="F33" s="12"/>
      <c r="G33" s="11"/>
      <c r="H33" s="11"/>
    </row>
    <row r="34" spans="1:8" ht="15.6" x14ac:dyDescent="0.3">
      <c r="A34" s="1"/>
      <c r="C34" s="19" t="s">
        <v>159</v>
      </c>
      <c r="D34" s="27">
        <v>83000000</v>
      </c>
      <c r="E34" s="22"/>
      <c r="F34" s="12"/>
      <c r="G34" s="11"/>
      <c r="H34" s="11"/>
    </row>
    <row r="35" spans="1:8" ht="15.6" x14ac:dyDescent="0.3">
      <c r="A35" s="1"/>
      <c r="C35" s="19" t="s">
        <v>160</v>
      </c>
      <c r="D35" s="27">
        <v>135000000</v>
      </c>
      <c r="E35" s="22"/>
      <c r="F35" s="12"/>
      <c r="G35" s="11"/>
      <c r="H35" s="11"/>
    </row>
    <row r="36" spans="1:8" ht="15.6" x14ac:dyDescent="0.3">
      <c r="A36" s="1"/>
      <c r="C36" s="19" t="s">
        <v>161</v>
      </c>
      <c r="D36" s="27">
        <v>55000000</v>
      </c>
      <c r="E36" s="27">
        <f>SUM(D33:D36)</f>
        <v>370000000</v>
      </c>
      <c r="F36" s="12"/>
      <c r="G36" s="11"/>
      <c r="H36" s="11"/>
    </row>
    <row r="37" spans="1:8" ht="15.6" x14ac:dyDescent="0.3">
      <c r="A37" s="1"/>
      <c r="C37" s="276" t="s">
        <v>162</v>
      </c>
      <c r="D37" s="277"/>
      <c r="E37" s="28">
        <v>530000000</v>
      </c>
      <c r="F37" s="12"/>
      <c r="G37" s="11"/>
      <c r="H37" s="11"/>
    </row>
    <row r="38" spans="1:8" ht="15.6" x14ac:dyDescent="0.3">
      <c r="A38" s="1"/>
      <c r="C38" s="276" t="s">
        <v>163</v>
      </c>
      <c r="D38" s="277"/>
      <c r="E38" s="28">
        <f>SUM(E36:E37)</f>
        <v>900000000</v>
      </c>
      <c r="F38" s="12"/>
      <c r="G38" s="11"/>
      <c r="H38" s="11"/>
    </row>
    <row r="39" spans="1:8" ht="15.6" x14ac:dyDescent="0.3">
      <c r="A39" s="1"/>
      <c r="C39" s="29" t="s">
        <v>164</v>
      </c>
      <c r="D39" s="11"/>
      <c r="E39" s="12"/>
      <c r="F39" s="12"/>
      <c r="G39" s="11"/>
      <c r="H39" s="11"/>
    </row>
    <row r="40" spans="1:8" ht="15" x14ac:dyDescent="0.3">
      <c r="A40" s="1"/>
      <c r="C40" s="278" t="s">
        <v>165</v>
      </c>
      <c r="D40" s="278"/>
      <c r="E40" s="278"/>
      <c r="F40" s="12"/>
      <c r="G40" s="11"/>
      <c r="H40" s="11"/>
    </row>
    <row r="41" spans="1:8" ht="15" x14ac:dyDescent="0.3">
      <c r="A41" s="1"/>
      <c r="C41" s="278" t="s">
        <v>166</v>
      </c>
      <c r="D41" s="278"/>
      <c r="E41" s="278"/>
      <c r="F41" s="12"/>
      <c r="G41" s="11"/>
      <c r="H41" s="11"/>
    </row>
    <row r="42" spans="1:8" ht="15" x14ac:dyDescent="0.3">
      <c r="A42" s="1"/>
      <c r="C42" s="278" t="s">
        <v>167</v>
      </c>
      <c r="D42" s="278"/>
      <c r="E42" s="278"/>
      <c r="F42" s="12"/>
      <c r="G42" s="11"/>
      <c r="H42" s="11"/>
    </row>
    <row r="43" spans="1:8" ht="15" x14ac:dyDescent="0.3">
      <c r="A43" s="1"/>
      <c r="C43" s="278" t="s">
        <v>168</v>
      </c>
      <c r="D43" s="278"/>
      <c r="E43" s="278"/>
      <c r="F43" s="12"/>
      <c r="G43" s="11"/>
      <c r="H43" s="11"/>
    </row>
    <row r="44" spans="1:8" ht="16.2" thickBot="1" x14ac:dyDescent="0.35">
      <c r="A44" s="1"/>
      <c r="C44" s="279" t="s">
        <v>169</v>
      </c>
      <c r="D44" s="279"/>
      <c r="E44" s="279"/>
      <c r="F44" s="12"/>
      <c r="G44" s="11"/>
      <c r="H44" s="11"/>
    </row>
    <row r="45" spans="1:8" ht="15.6" x14ac:dyDescent="0.3">
      <c r="A45" s="1"/>
      <c r="C45" s="280" t="s">
        <v>155</v>
      </c>
      <c r="D45" s="281"/>
      <c r="E45" s="281"/>
      <c r="F45" s="282"/>
      <c r="G45" s="11"/>
      <c r="H45" s="11"/>
    </row>
    <row r="46" spans="1:8" ht="15.6" x14ac:dyDescent="0.3">
      <c r="A46" s="1"/>
      <c r="C46" s="273" t="s">
        <v>170</v>
      </c>
      <c r="D46" s="274"/>
      <c r="E46" s="274"/>
      <c r="F46" s="30"/>
      <c r="G46" s="11"/>
      <c r="H46" s="11"/>
    </row>
    <row r="47" spans="1:8" ht="15.6" x14ac:dyDescent="0.3">
      <c r="A47" s="1"/>
      <c r="C47" s="31" t="s">
        <v>158</v>
      </c>
      <c r="D47" s="23"/>
      <c r="E47" s="32"/>
      <c r="F47" s="33"/>
      <c r="G47" s="11"/>
      <c r="H47" s="11"/>
    </row>
    <row r="48" spans="1:8" ht="15.6" x14ac:dyDescent="0.3">
      <c r="C48" s="31" t="s">
        <v>161</v>
      </c>
      <c r="D48" s="23"/>
      <c r="E48" s="32"/>
      <c r="F48" s="33"/>
      <c r="G48" s="11"/>
      <c r="H48" s="11"/>
    </row>
    <row r="49" spans="3:8" ht="15.6" x14ac:dyDescent="0.3">
      <c r="C49" s="273" t="s">
        <v>171</v>
      </c>
      <c r="D49" s="274"/>
      <c r="E49" s="34"/>
      <c r="F49" s="35"/>
      <c r="G49" s="11"/>
      <c r="H49" s="11"/>
    </row>
    <row r="50" spans="3:8" ht="15.6" x14ac:dyDescent="0.3">
      <c r="C50" s="31" t="s">
        <v>160</v>
      </c>
      <c r="D50" s="23"/>
      <c r="E50" s="34"/>
      <c r="F50" s="35"/>
      <c r="G50" s="11"/>
      <c r="H50" s="11"/>
    </row>
    <row r="51" spans="3:8" ht="16.2" thickBot="1" x14ac:dyDescent="0.35">
      <c r="C51" s="31" t="s">
        <v>159</v>
      </c>
      <c r="D51" s="23"/>
      <c r="E51" s="36"/>
      <c r="F51" s="35"/>
      <c r="G51" s="11"/>
      <c r="H51" s="11"/>
    </row>
    <row r="52" spans="3:8" ht="15.6" x14ac:dyDescent="0.3">
      <c r="C52" s="273" t="s">
        <v>172</v>
      </c>
      <c r="D52" s="274"/>
      <c r="E52" s="37">
        <f>SUM(E49:E51)</f>
        <v>0</v>
      </c>
      <c r="F52" s="35"/>
      <c r="G52" s="11"/>
      <c r="H52" s="11"/>
    </row>
    <row r="53" spans="3:8" ht="16.2" thickBot="1" x14ac:dyDescent="0.35">
      <c r="C53" s="283" t="s">
        <v>173</v>
      </c>
      <c r="D53" s="284"/>
      <c r="E53" s="284"/>
      <c r="F53" s="38"/>
      <c r="G53" s="11"/>
      <c r="H53" s="11"/>
    </row>
    <row r="54" spans="3:8" ht="16.8" thickTop="1" thickBot="1" x14ac:dyDescent="0.35">
      <c r="C54" s="285" t="s">
        <v>174</v>
      </c>
      <c r="D54" s="286"/>
      <c r="E54" s="286"/>
      <c r="F54" s="39">
        <f>SUM(F46:F53)</f>
        <v>0</v>
      </c>
      <c r="G54" s="11"/>
      <c r="H54" s="11"/>
    </row>
    <row r="55" spans="3:8" x14ac:dyDescent="0.3">
      <c r="C55" s="11"/>
      <c r="D55" s="11"/>
      <c r="E55" s="12"/>
      <c r="F55" s="12"/>
      <c r="G55" s="11"/>
      <c r="H55" s="11"/>
    </row>
    <row r="56" spans="3:8" x14ac:dyDescent="0.3">
      <c r="C56" s="11"/>
      <c r="D56" s="11"/>
      <c r="E56" s="12"/>
      <c r="F56" s="12"/>
      <c r="G56" s="11"/>
      <c r="H56" s="11"/>
    </row>
    <row r="57" spans="3:8" x14ac:dyDescent="0.3">
      <c r="C57" s="11"/>
      <c r="D57" s="11"/>
      <c r="E57" s="12"/>
      <c r="F57" s="12"/>
      <c r="G57" s="11"/>
      <c r="H57" s="11"/>
    </row>
    <row r="58" spans="3:8" ht="17.399999999999999" x14ac:dyDescent="0.3">
      <c r="C58" s="13"/>
      <c r="D58" s="11"/>
      <c r="E58" s="12"/>
      <c r="F58" s="12"/>
      <c r="G58" s="11"/>
      <c r="H58" s="11"/>
    </row>
    <row r="59" spans="3:8" x14ac:dyDescent="0.3">
      <c r="C59" s="287"/>
      <c r="D59" s="287"/>
      <c r="E59" s="287"/>
      <c r="F59" s="287"/>
      <c r="G59" s="287"/>
      <c r="H59" s="287"/>
    </row>
    <row r="60" spans="3:8" x14ac:dyDescent="0.3">
      <c r="C60" s="288"/>
      <c r="D60" s="288"/>
      <c r="E60" s="288"/>
      <c r="F60" s="288"/>
      <c r="G60" s="288"/>
      <c r="H60" s="288"/>
    </row>
    <row r="61" spans="3:8" x14ac:dyDescent="0.3">
      <c r="C61" s="288"/>
      <c r="D61" s="288"/>
      <c r="E61" s="288"/>
      <c r="F61" s="288"/>
      <c r="G61" s="288"/>
      <c r="H61" s="288"/>
    </row>
    <row r="62" spans="3:8" ht="15.6" x14ac:dyDescent="0.3">
      <c r="C62" s="23"/>
      <c r="D62" s="242"/>
      <c r="E62" s="242"/>
      <c r="F62" s="12"/>
      <c r="G62" s="11"/>
      <c r="H62" s="11"/>
    </row>
    <row r="63" spans="3:8" ht="15.6" x14ac:dyDescent="0.3">
      <c r="C63" s="23"/>
      <c r="D63" s="242"/>
      <c r="E63" s="242"/>
      <c r="F63" s="12"/>
      <c r="G63" s="11"/>
      <c r="H63" s="11"/>
    </row>
    <row r="64" spans="3:8" x14ac:dyDescent="0.3">
      <c r="C64" s="11"/>
      <c r="D64" s="11"/>
      <c r="E64" s="12"/>
      <c r="F64" s="12"/>
      <c r="G64" s="11"/>
      <c r="H64" s="11"/>
    </row>
    <row r="65" spans="3:8" x14ac:dyDescent="0.3">
      <c r="C65" s="11"/>
      <c r="D65" s="11"/>
      <c r="E65" s="12"/>
      <c r="F65" s="12"/>
      <c r="G65" s="11"/>
      <c r="H65" s="11"/>
    </row>
  </sheetData>
  <mergeCells count="23">
    <mergeCell ref="C53:E53"/>
    <mergeCell ref="C54:E54"/>
    <mergeCell ref="C59:H59"/>
    <mergeCell ref="C60:H60"/>
    <mergeCell ref="C61:H61"/>
    <mergeCell ref="C52:D52"/>
    <mergeCell ref="C32:E32"/>
    <mergeCell ref="C37:D37"/>
    <mergeCell ref="C38:D38"/>
    <mergeCell ref="C40:E40"/>
    <mergeCell ref="C41:E41"/>
    <mergeCell ref="C42:E42"/>
    <mergeCell ref="C43:E43"/>
    <mergeCell ref="C44:E44"/>
    <mergeCell ref="C45:F45"/>
    <mergeCell ref="C46:E46"/>
    <mergeCell ref="C49:D49"/>
    <mergeCell ref="C31:E31"/>
    <mergeCell ref="C3:D3"/>
    <mergeCell ref="C4:F4"/>
    <mergeCell ref="C13:D13"/>
    <mergeCell ref="C14:F14"/>
    <mergeCell ref="C30:D3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533B4-F391-49A9-8135-BB929DF8D818}">
  <dimension ref="A1:R53"/>
  <sheetViews>
    <sheetView topLeftCell="A7" zoomScale="64" zoomScaleNormal="64" workbookViewId="0"/>
  </sheetViews>
  <sheetFormatPr defaultRowHeight="14.4" x14ac:dyDescent="0.3"/>
  <cols>
    <col min="1" max="1" width="41.33203125" customWidth="1"/>
    <col min="2" max="2" width="8.44140625" customWidth="1"/>
    <col min="3" max="3" width="42.6640625" customWidth="1"/>
    <col min="4" max="4" width="38.5546875" customWidth="1"/>
    <col min="5" max="5" width="40.88671875" customWidth="1"/>
    <col min="6" max="6" width="38.6640625" customWidth="1"/>
    <col min="7" max="7" width="4.88671875" customWidth="1"/>
    <col min="8" max="8" width="5.44140625" customWidth="1"/>
    <col min="9" max="9" width="6.6640625" customWidth="1"/>
    <col min="10" max="10" width="51.33203125" customWidth="1"/>
    <col min="11" max="11" width="31.6640625" customWidth="1"/>
    <col min="12" max="12" width="32.33203125" customWidth="1"/>
    <col min="13" max="13" width="32.88671875" customWidth="1"/>
    <col min="14" max="14" width="28.33203125" customWidth="1"/>
    <col min="15" max="15" width="16.6640625" customWidth="1"/>
    <col min="16" max="16" width="15.6640625" customWidth="1"/>
    <col min="17" max="17" width="16.33203125" customWidth="1"/>
    <col min="18" max="18" width="21.33203125" customWidth="1"/>
  </cols>
  <sheetData>
    <row r="1" spans="1:18" x14ac:dyDescent="0.3">
      <c r="A1" s="1"/>
    </row>
    <row r="2" spans="1:18" x14ac:dyDescent="0.3">
      <c r="A2" s="1"/>
    </row>
    <row r="3" spans="1:18" x14ac:dyDescent="0.3">
      <c r="A3" s="1"/>
    </row>
    <row r="4" spans="1:18" x14ac:dyDescent="0.3">
      <c r="A4" s="1"/>
    </row>
    <row r="5" spans="1:18" x14ac:dyDescent="0.3">
      <c r="A5" s="1"/>
      <c r="C5" s="43"/>
      <c r="D5" s="43"/>
      <c r="E5" s="43"/>
      <c r="F5" s="43"/>
      <c r="G5" s="43"/>
      <c r="H5" s="43"/>
      <c r="I5" s="43"/>
      <c r="J5" s="289" t="s">
        <v>183</v>
      </c>
      <c r="K5" s="289"/>
      <c r="L5" s="289"/>
      <c r="M5" s="289"/>
      <c r="N5" s="289"/>
      <c r="O5" s="43"/>
      <c r="P5" s="43"/>
      <c r="Q5" s="43"/>
      <c r="R5" s="43"/>
    </row>
    <row r="6" spans="1:18" x14ac:dyDescent="0.3">
      <c r="A6" s="1"/>
      <c r="C6" s="56" t="s">
        <v>342</v>
      </c>
      <c r="D6" s="53"/>
      <c r="E6" s="53"/>
      <c r="F6" s="54"/>
      <c r="G6" s="43"/>
      <c r="H6" s="43"/>
      <c r="I6" s="43"/>
      <c r="J6" s="55" t="s">
        <v>184</v>
      </c>
      <c r="K6" s="56" t="s">
        <v>185</v>
      </c>
      <c r="L6" s="56" t="s">
        <v>186</v>
      </c>
      <c r="M6" s="56" t="s">
        <v>187</v>
      </c>
      <c r="N6" s="56" t="s">
        <v>188</v>
      </c>
      <c r="O6" s="43"/>
      <c r="P6" s="43"/>
      <c r="Q6" s="43"/>
      <c r="R6" s="43"/>
    </row>
    <row r="7" spans="1:18" x14ac:dyDescent="0.3">
      <c r="A7" s="1"/>
      <c r="C7" s="44" t="s">
        <v>343</v>
      </c>
      <c r="D7" s="44"/>
      <c r="E7" s="44"/>
      <c r="F7" s="45">
        <v>4700</v>
      </c>
      <c r="G7" s="43"/>
      <c r="H7" s="43"/>
      <c r="I7" s="43"/>
      <c r="J7" s="52" t="s">
        <v>189</v>
      </c>
      <c r="K7" s="244"/>
      <c r="L7" s="244"/>
      <c r="M7" s="244"/>
      <c r="N7" s="244"/>
      <c r="O7" s="43"/>
      <c r="P7" s="43"/>
      <c r="Q7" s="43"/>
      <c r="R7" s="43"/>
    </row>
    <row r="8" spans="1:18" x14ac:dyDescent="0.3">
      <c r="A8" s="1"/>
      <c r="C8" s="44" t="s">
        <v>344</v>
      </c>
      <c r="D8" s="44"/>
      <c r="E8" s="44"/>
      <c r="F8" s="45">
        <v>19500</v>
      </c>
      <c r="G8" s="43"/>
      <c r="H8" s="43"/>
      <c r="I8" s="43"/>
      <c r="J8" s="44" t="s">
        <v>190</v>
      </c>
      <c r="K8" s="45"/>
      <c r="L8" s="45"/>
      <c r="M8" s="45"/>
      <c r="N8" s="45"/>
      <c r="O8" s="43"/>
      <c r="P8" s="43"/>
      <c r="Q8" s="43"/>
      <c r="R8" s="43"/>
    </row>
    <row r="9" spans="1:18" x14ac:dyDescent="0.3">
      <c r="A9" s="1"/>
      <c r="C9" s="44"/>
      <c r="D9" s="44"/>
      <c r="E9" s="44"/>
      <c r="F9" s="45">
        <v>24200</v>
      </c>
      <c r="G9" s="43"/>
      <c r="H9" s="43"/>
      <c r="I9" s="43"/>
      <c r="J9" s="46" t="s">
        <v>348</v>
      </c>
      <c r="K9" s="45"/>
      <c r="L9" s="45"/>
      <c r="M9" s="45"/>
      <c r="N9" s="45"/>
      <c r="O9" s="43"/>
      <c r="P9" s="43"/>
      <c r="Q9" s="43"/>
      <c r="R9" s="43"/>
    </row>
    <row r="10" spans="1:18" x14ac:dyDescent="0.3">
      <c r="A10" s="1"/>
      <c r="C10" s="44" t="s">
        <v>345</v>
      </c>
      <c r="D10" s="44"/>
      <c r="E10" s="44"/>
      <c r="F10" s="45">
        <v>15750</v>
      </c>
      <c r="G10" s="43"/>
      <c r="H10" s="43"/>
      <c r="I10" s="43"/>
      <c r="J10" s="46" t="s">
        <v>349</v>
      </c>
      <c r="K10" s="45"/>
      <c r="L10" s="45"/>
      <c r="M10" s="45"/>
      <c r="N10" s="45"/>
      <c r="O10" s="43"/>
      <c r="P10" s="43"/>
      <c r="Q10" s="43"/>
      <c r="R10" s="43"/>
    </row>
    <row r="11" spans="1:18" x14ac:dyDescent="0.3">
      <c r="A11" s="1"/>
      <c r="C11" s="44" t="s">
        <v>346</v>
      </c>
      <c r="D11" s="44"/>
      <c r="E11" s="44"/>
      <c r="F11" s="45">
        <v>8450</v>
      </c>
      <c r="G11" s="43"/>
      <c r="H11" s="43"/>
      <c r="I11" s="43"/>
      <c r="J11" s="44" t="s">
        <v>191</v>
      </c>
      <c r="K11" s="45"/>
      <c r="L11" s="45"/>
      <c r="M11" s="45"/>
      <c r="N11" s="45"/>
      <c r="O11" s="43"/>
      <c r="P11" s="43"/>
      <c r="Q11" s="43"/>
      <c r="R11" s="43"/>
    </row>
    <row r="12" spans="1:18" x14ac:dyDescent="0.3">
      <c r="A12" s="1"/>
      <c r="C12" s="44"/>
      <c r="D12" s="44"/>
      <c r="E12" s="44"/>
      <c r="F12" s="45"/>
      <c r="G12" s="43"/>
      <c r="H12" s="43"/>
      <c r="I12" s="43"/>
      <c r="J12" s="46" t="s">
        <v>348</v>
      </c>
      <c r="K12" s="45"/>
      <c r="L12" s="45"/>
      <c r="M12" s="45"/>
      <c r="N12" s="45"/>
      <c r="O12" s="43"/>
      <c r="P12" s="43"/>
      <c r="Q12" s="43"/>
      <c r="R12" s="43"/>
    </row>
    <row r="13" spans="1:18" x14ac:dyDescent="0.3">
      <c r="A13" s="1"/>
      <c r="C13" s="46" t="s">
        <v>192</v>
      </c>
      <c r="D13" s="44"/>
      <c r="E13" s="44"/>
      <c r="F13" s="45"/>
      <c r="G13" s="43"/>
      <c r="H13" s="43"/>
      <c r="I13" s="43"/>
      <c r="J13" s="46" t="s">
        <v>349</v>
      </c>
      <c r="K13" s="45"/>
      <c r="L13" s="45"/>
      <c r="M13" s="45"/>
      <c r="N13" s="45"/>
      <c r="O13" s="43"/>
      <c r="P13" s="43"/>
      <c r="Q13" s="43"/>
      <c r="R13" s="43"/>
    </row>
    <row r="14" spans="1:18" x14ac:dyDescent="0.3">
      <c r="A14" s="1"/>
      <c r="C14" s="44" t="s">
        <v>347</v>
      </c>
      <c r="D14" s="44"/>
      <c r="E14" s="44"/>
      <c r="F14" s="45">
        <v>3950</v>
      </c>
      <c r="G14" s="43"/>
      <c r="H14" s="43"/>
      <c r="I14" s="43"/>
      <c r="J14" s="44" t="s">
        <v>193</v>
      </c>
      <c r="K14" s="45"/>
      <c r="L14" s="45"/>
      <c r="M14" s="45"/>
      <c r="N14" s="45"/>
      <c r="O14" s="43"/>
      <c r="P14" s="43"/>
      <c r="Q14" s="43"/>
      <c r="R14" s="43"/>
    </row>
    <row r="15" spans="1:18" x14ac:dyDescent="0.3">
      <c r="A15" s="1"/>
      <c r="C15" s="44" t="s">
        <v>344</v>
      </c>
      <c r="D15" s="44"/>
      <c r="E15" s="44"/>
      <c r="F15" s="45">
        <v>19355</v>
      </c>
      <c r="G15" s="43"/>
      <c r="H15" s="43"/>
      <c r="I15" s="43"/>
      <c r="J15" s="46" t="s">
        <v>348</v>
      </c>
      <c r="K15" s="45"/>
      <c r="L15" s="45"/>
      <c r="M15" s="45"/>
      <c r="N15" s="45"/>
      <c r="O15" s="43"/>
      <c r="P15" s="43"/>
      <c r="Q15" s="43"/>
      <c r="R15" s="43"/>
    </row>
    <row r="16" spans="1:18" x14ac:dyDescent="0.3">
      <c r="A16" s="1"/>
      <c r="C16" s="44"/>
      <c r="D16" s="44"/>
      <c r="E16" s="44"/>
      <c r="F16" s="45">
        <f>SUM(F14:F15)</f>
        <v>23305</v>
      </c>
      <c r="G16" s="43"/>
      <c r="H16" s="43"/>
      <c r="I16" s="43"/>
      <c r="J16" s="46" t="s">
        <v>349</v>
      </c>
      <c r="K16" s="45"/>
      <c r="L16" s="45"/>
      <c r="M16" s="45"/>
      <c r="N16" s="45"/>
      <c r="O16" s="43"/>
      <c r="P16" s="43"/>
      <c r="Q16" s="43"/>
      <c r="R16" s="43"/>
    </row>
    <row r="17" spans="1:18" x14ac:dyDescent="0.3">
      <c r="A17" s="1"/>
      <c r="C17" s="44" t="s">
        <v>345</v>
      </c>
      <c r="D17" s="44"/>
      <c r="E17" s="44"/>
      <c r="F17" s="45">
        <v>15380</v>
      </c>
      <c r="G17" s="43"/>
      <c r="H17" s="43"/>
      <c r="I17" s="43"/>
      <c r="J17" s="44" t="s">
        <v>194</v>
      </c>
      <c r="K17" s="45"/>
      <c r="L17" s="45"/>
      <c r="M17" s="45"/>
      <c r="N17" s="45"/>
      <c r="O17" s="43"/>
      <c r="P17" s="43"/>
      <c r="Q17" s="43"/>
      <c r="R17" s="43"/>
    </row>
    <row r="18" spans="1:18" x14ac:dyDescent="0.3">
      <c r="A18" s="1"/>
      <c r="C18" s="44" t="s">
        <v>346</v>
      </c>
      <c r="D18" s="44"/>
      <c r="E18" s="44"/>
      <c r="F18" s="45">
        <f>F16-F17</f>
        <v>7925</v>
      </c>
      <c r="G18" s="43"/>
      <c r="H18" s="43"/>
      <c r="I18" s="43"/>
      <c r="J18" s="46" t="s">
        <v>349</v>
      </c>
      <c r="K18" s="45"/>
      <c r="L18" s="45"/>
      <c r="M18" s="45"/>
      <c r="N18" s="45"/>
      <c r="O18" s="43"/>
      <c r="P18" s="43"/>
      <c r="Q18" s="43"/>
      <c r="R18" s="43"/>
    </row>
    <row r="19" spans="1:18" x14ac:dyDescent="0.3">
      <c r="A19" s="1"/>
      <c r="C19" s="43"/>
      <c r="D19" s="43"/>
      <c r="E19" s="43"/>
      <c r="F19" s="51"/>
      <c r="G19" s="43"/>
      <c r="H19" s="43"/>
      <c r="I19" s="43"/>
      <c r="J19" s="44" t="s">
        <v>195</v>
      </c>
      <c r="K19" s="45"/>
      <c r="L19" s="45"/>
      <c r="M19" s="45"/>
      <c r="N19" s="45"/>
      <c r="O19" s="43"/>
      <c r="P19" s="43"/>
      <c r="Q19" s="43"/>
      <c r="R19" s="43"/>
    </row>
    <row r="20" spans="1:18" x14ac:dyDescent="0.3">
      <c r="A20" s="1"/>
      <c r="C20" s="43"/>
      <c r="D20" s="43"/>
      <c r="E20" s="43"/>
      <c r="F20" s="43"/>
      <c r="G20" s="43"/>
      <c r="H20" s="43"/>
      <c r="I20" s="43"/>
      <c r="J20" s="46" t="s">
        <v>348</v>
      </c>
      <c r="K20" s="45"/>
      <c r="L20" s="45"/>
      <c r="M20" s="45"/>
      <c r="N20" s="45"/>
      <c r="O20" s="43"/>
      <c r="P20" s="43"/>
      <c r="Q20" s="43"/>
      <c r="R20" s="43"/>
    </row>
    <row r="21" spans="1:18" x14ac:dyDescent="0.3">
      <c r="A21" s="1"/>
      <c r="C21" s="56" t="s">
        <v>196</v>
      </c>
      <c r="D21" s="56" t="s">
        <v>340</v>
      </c>
      <c r="E21" s="243" t="s">
        <v>341</v>
      </c>
      <c r="F21" s="43"/>
      <c r="G21" s="43"/>
      <c r="H21" s="43"/>
      <c r="I21" s="43"/>
      <c r="J21" s="46" t="s">
        <v>349</v>
      </c>
      <c r="K21" s="45"/>
      <c r="L21" s="45"/>
      <c r="M21" s="45"/>
      <c r="N21" s="45"/>
      <c r="O21" s="43"/>
      <c r="P21" s="43"/>
      <c r="Q21" s="43"/>
      <c r="R21" s="43"/>
    </row>
    <row r="22" spans="1:18" x14ac:dyDescent="0.3">
      <c r="A22" s="1"/>
      <c r="C22" s="44" t="s">
        <v>190</v>
      </c>
      <c r="D22" s="45">
        <v>120</v>
      </c>
      <c r="E22" s="45">
        <v>118</v>
      </c>
      <c r="F22" s="43"/>
      <c r="G22" s="43"/>
      <c r="H22" s="43"/>
      <c r="I22" s="43"/>
      <c r="J22" s="46" t="s">
        <v>184</v>
      </c>
      <c r="K22" s="47"/>
      <c r="L22" s="47"/>
      <c r="M22" s="47"/>
      <c r="N22" s="47"/>
      <c r="O22" s="43"/>
      <c r="P22" s="43"/>
      <c r="Q22" s="43"/>
      <c r="R22" s="43"/>
    </row>
    <row r="23" spans="1:18" x14ac:dyDescent="0.3">
      <c r="A23" s="1"/>
      <c r="C23" s="44" t="s">
        <v>197</v>
      </c>
      <c r="D23" s="45">
        <v>483</v>
      </c>
      <c r="E23" s="45">
        <v>130</v>
      </c>
      <c r="F23" s="43"/>
      <c r="G23" s="43"/>
      <c r="H23" s="43"/>
      <c r="I23" s="43"/>
      <c r="J23" s="48" t="s">
        <v>198</v>
      </c>
      <c r="K23" s="45"/>
      <c r="L23" s="45"/>
      <c r="M23" s="45"/>
      <c r="N23" s="45"/>
      <c r="O23" s="43"/>
      <c r="P23" s="43"/>
      <c r="Q23" s="43"/>
      <c r="R23" s="43"/>
    </row>
    <row r="24" spans="1:18" ht="27.6" x14ac:dyDescent="0.3">
      <c r="A24" s="1"/>
      <c r="C24" s="44" t="s">
        <v>199</v>
      </c>
      <c r="D24" s="45">
        <v>9</v>
      </c>
      <c r="E24" s="45">
        <v>2</v>
      </c>
      <c r="F24" s="43"/>
      <c r="G24" s="43"/>
      <c r="H24" s="43"/>
      <c r="I24" s="43"/>
      <c r="J24" s="48" t="s">
        <v>200</v>
      </c>
      <c r="K24" s="45"/>
      <c r="L24" s="45"/>
      <c r="M24" s="45"/>
      <c r="N24" s="45"/>
      <c r="O24" s="43"/>
      <c r="P24" s="43"/>
      <c r="Q24" s="43"/>
      <c r="R24" s="43"/>
    </row>
    <row r="25" spans="1:18" x14ac:dyDescent="0.3">
      <c r="A25" s="1"/>
      <c r="C25" s="44" t="s">
        <v>194</v>
      </c>
      <c r="D25" s="45">
        <v>0</v>
      </c>
      <c r="E25" s="45">
        <v>111</v>
      </c>
      <c r="F25" s="43"/>
      <c r="G25" s="43"/>
      <c r="H25" s="43"/>
      <c r="I25" s="43"/>
      <c r="J25" s="46" t="s">
        <v>201</v>
      </c>
      <c r="K25" s="47">
        <f>SUM(K7:K24)</f>
        <v>0</v>
      </c>
      <c r="L25" s="47">
        <f>SUM(L7:L24)</f>
        <v>0</v>
      </c>
      <c r="M25" s="47">
        <f>SUM(M7:M24)</f>
        <v>0</v>
      </c>
      <c r="N25" s="47">
        <f>SUM(N7:N24)</f>
        <v>0</v>
      </c>
      <c r="O25" s="43"/>
      <c r="P25" s="43"/>
      <c r="Q25" s="43"/>
      <c r="R25" s="43"/>
    </row>
    <row r="26" spans="1:18" x14ac:dyDescent="0.3">
      <c r="A26" s="1"/>
      <c r="C26" s="44" t="s">
        <v>202</v>
      </c>
      <c r="D26" s="45">
        <v>396</v>
      </c>
      <c r="E26" s="45">
        <v>650</v>
      </c>
      <c r="F26" s="43"/>
      <c r="G26" s="43"/>
      <c r="H26" s="43"/>
      <c r="I26" s="43"/>
      <c r="J26" s="43"/>
      <c r="K26" s="50"/>
      <c r="L26" s="50"/>
      <c r="M26" s="50"/>
      <c r="N26" s="50"/>
      <c r="O26" s="43"/>
      <c r="P26" s="43"/>
      <c r="Q26" s="43"/>
      <c r="R26" s="43"/>
    </row>
    <row r="27" spans="1:18" ht="27.6" x14ac:dyDescent="0.3">
      <c r="A27" s="1"/>
      <c r="C27" s="48" t="s">
        <v>203</v>
      </c>
      <c r="D27" s="45">
        <v>0</v>
      </c>
      <c r="E27" s="45">
        <v>51</v>
      </c>
      <c r="F27" s="43"/>
      <c r="G27" s="43"/>
      <c r="H27" s="43"/>
      <c r="I27" s="43"/>
      <c r="J27" s="43"/>
      <c r="K27" s="43"/>
      <c r="L27" s="50"/>
      <c r="M27" s="43"/>
      <c r="N27" s="43"/>
      <c r="O27" s="43"/>
      <c r="P27" s="43"/>
      <c r="Q27" s="43"/>
      <c r="R27" s="43"/>
    </row>
    <row r="28" spans="1:18" ht="27.6" x14ac:dyDescent="0.3">
      <c r="A28" s="1"/>
      <c r="C28" s="48" t="s">
        <v>352</v>
      </c>
      <c r="D28" s="45"/>
      <c r="E28" s="45">
        <v>27</v>
      </c>
      <c r="F28" s="43"/>
      <c r="G28" s="43"/>
      <c r="H28" s="43"/>
      <c r="I28" s="43"/>
      <c r="J28" s="43"/>
      <c r="K28" s="43"/>
      <c r="L28" s="50"/>
      <c r="M28" s="43"/>
      <c r="N28" s="43"/>
      <c r="O28" s="43"/>
      <c r="P28" s="43"/>
      <c r="Q28" s="43"/>
      <c r="R28" s="43"/>
    </row>
    <row r="29" spans="1:18" x14ac:dyDescent="0.3">
      <c r="A29" s="1"/>
      <c r="C29" s="43"/>
      <c r="D29" s="51"/>
      <c r="E29" s="51"/>
      <c r="F29" s="43"/>
      <c r="G29" s="43"/>
      <c r="H29" s="43"/>
      <c r="I29" s="43"/>
      <c r="J29" s="290" t="s">
        <v>204</v>
      </c>
      <c r="K29" s="290"/>
      <c r="L29" s="290"/>
      <c r="M29" s="290"/>
      <c r="N29" s="290"/>
      <c r="O29" s="290"/>
      <c r="P29" s="290"/>
      <c r="Q29" s="290"/>
      <c r="R29" s="290"/>
    </row>
    <row r="30" spans="1:18" x14ac:dyDescent="0.3">
      <c r="A30" s="1"/>
      <c r="C30" s="43"/>
      <c r="D30" s="51"/>
      <c r="E30" s="51"/>
      <c r="F30" s="43"/>
      <c r="G30" s="43"/>
      <c r="H30" s="43"/>
      <c r="I30" s="43"/>
      <c r="J30" s="291" t="s">
        <v>205</v>
      </c>
      <c r="K30" s="291" t="s">
        <v>206</v>
      </c>
      <c r="L30" s="291"/>
      <c r="M30" s="291" t="s">
        <v>207</v>
      </c>
      <c r="N30" s="291"/>
      <c r="O30" s="291" t="s">
        <v>208</v>
      </c>
      <c r="P30" s="291"/>
      <c r="Q30" s="291" t="s">
        <v>209</v>
      </c>
      <c r="R30" s="291"/>
    </row>
    <row r="31" spans="1:18" x14ac:dyDescent="0.3">
      <c r="A31" s="1"/>
      <c r="C31" s="43"/>
      <c r="D31" s="51"/>
      <c r="E31" s="51"/>
      <c r="F31" s="43"/>
      <c r="G31" s="43"/>
      <c r="H31" s="43"/>
      <c r="I31" s="43"/>
      <c r="J31" s="291"/>
      <c r="K31" s="56" t="s">
        <v>210</v>
      </c>
      <c r="L31" s="56" t="s">
        <v>211</v>
      </c>
      <c r="M31" s="56" t="s">
        <v>210</v>
      </c>
      <c r="N31" s="56" t="s">
        <v>211</v>
      </c>
      <c r="O31" s="56" t="s">
        <v>210</v>
      </c>
      <c r="P31" s="56" t="s">
        <v>211</v>
      </c>
      <c r="Q31" s="56" t="s">
        <v>210</v>
      </c>
      <c r="R31" s="56" t="s">
        <v>211</v>
      </c>
    </row>
    <row r="32" spans="1:18" x14ac:dyDescent="0.3">
      <c r="A32" s="1"/>
      <c r="C32" s="43"/>
      <c r="D32" s="51"/>
      <c r="E32" s="51"/>
      <c r="F32" s="43"/>
      <c r="G32" s="43"/>
      <c r="H32" s="43"/>
      <c r="I32" s="43"/>
      <c r="J32" s="46" t="s">
        <v>189</v>
      </c>
      <c r="K32" s="47"/>
      <c r="L32" s="47"/>
      <c r="M32" s="47"/>
      <c r="N32" s="47"/>
      <c r="O32" s="47"/>
      <c r="P32" s="47"/>
      <c r="Q32" s="47"/>
      <c r="R32" s="47"/>
    </row>
    <row r="33" spans="1:18" x14ac:dyDescent="0.3">
      <c r="A33" s="1"/>
      <c r="C33" s="43"/>
      <c r="D33" s="51"/>
      <c r="E33" s="51"/>
      <c r="F33" s="43"/>
      <c r="G33" s="43"/>
      <c r="H33" s="43"/>
      <c r="I33" s="43"/>
      <c r="J33" s="44" t="s">
        <v>190</v>
      </c>
      <c r="K33" s="45"/>
      <c r="L33" s="45"/>
      <c r="M33" s="45"/>
      <c r="N33" s="45"/>
      <c r="O33" s="45"/>
      <c r="P33" s="45"/>
      <c r="Q33" s="45"/>
      <c r="R33" s="45"/>
    </row>
    <row r="34" spans="1:18" x14ac:dyDescent="0.3">
      <c r="A34" s="1"/>
      <c r="C34" s="43"/>
      <c r="D34" s="51"/>
      <c r="E34" s="51"/>
      <c r="F34" s="43"/>
      <c r="G34" s="43"/>
      <c r="H34" s="43"/>
      <c r="I34" s="43"/>
      <c r="J34" s="46" t="s">
        <v>348</v>
      </c>
      <c r="K34" s="45"/>
      <c r="L34" s="45"/>
      <c r="M34" s="45"/>
      <c r="N34" s="45"/>
      <c r="O34" s="45"/>
      <c r="P34" s="45"/>
      <c r="Q34" s="45"/>
      <c r="R34" s="45"/>
    </row>
    <row r="35" spans="1:18" x14ac:dyDescent="0.3">
      <c r="A35" s="1"/>
      <c r="C35" s="43"/>
      <c r="D35" s="51"/>
      <c r="E35" s="51"/>
      <c r="F35" s="43"/>
      <c r="G35" s="43"/>
      <c r="H35" s="43"/>
      <c r="I35" s="43"/>
      <c r="J35" s="46" t="s">
        <v>349</v>
      </c>
      <c r="K35" s="45"/>
      <c r="L35" s="45"/>
      <c r="M35" s="45"/>
      <c r="N35" s="45"/>
      <c r="O35" s="45"/>
      <c r="P35" s="45"/>
      <c r="Q35" s="45"/>
      <c r="R35" s="45"/>
    </row>
    <row r="36" spans="1:18" x14ac:dyDescent="0.3">
      <c r="A36" s="1"/>
      <c r="C36" s="43"/>
      <c r="D36" s="51"/>
      <c r="E36" s="51"/>
      <c r="F36" s="43"/>
      <c r="G36" s="43"/>
      <c r="H36" s="43"/>
      <c r="I36" s="43"/>
      <c r="J36" s="44" t="s">
        <v>191</v>
      </c>
      <c r="K36" s="45"/>
      <c r="L36" s="45"/>
      <c r="M36" s="45"/>
      <c r="N36" s="45"/>
      <c r="O36" s="45"/>
      <c r="P36" s="45"/>
      <c r="Q36" s="45"/>
      <c r="R36" s="45"/>
    </row>
    <row r="37" spans="1:18" x14ac:dyDescent="0.3">
      <c r="A37" s="1"/>
      <c r="C37" s="43"/>
      <c r="D37" s="51"/>
      <c r="E37" s="51"/>
      <c r="F37" s="43"/>
      <c r="G37" s="43"/>
      <c r="H37" s="43"/>
      <c r="I37" s="43"/>
      <c r="J37" s="46" t="s">
        <v>348</v>
      </c>
      <c r="K37" s="45"/>
      <c r="L37" s="45"/>
      <c r="M37" s="45"/>
      <c r="N37" s="45"/>
      <c r="O37" s="45"/>
      <c r="P37" s="45"/>
      <c r="Q37" s="45"/>
      <c r="R37" s="45"/>
    </row>
    <row r="38" spans="1:18" x14ac:dyDescent="0.3">
      <c r="A38" s="1"/>
      <c r="C38" s="43"/>
      <c r="D38" s="43"/>
      <c r="E38" s="43"/>
      <c r="F38" s="43"/>
      <c r="G38" s="43"/>
      <c r="H38" s="43"/>
      <c r="I38" s="43"/>
      <c r="J38" s="46" t="s">
        <v>349</v>
      </c>
      <c r="K38" s="45"/>
      <c r="L38" s="45"/>
      <c r="M38" s="45"/>
      <c r="N38" s="45"/>
      <c r="O38" s="45"/>
      <c r="P38" s="45"/>
      <c r="Q38" s="45"/>
      <c r="R38" s="45"/>
    </row>
    <row r="39" spans="1:18" x14ac:dyDescent="0.3">
      <c r="A39" s="1"/>
      <c r="C39" s="43"/>
      <c r="D39" s="43"/>
      <c r="E39" s="43"/>
      <c r="F39" s="43"/>
      <c r="G39" s="43"/>
      <c r="H39" s="43"/>
      <c r="I39" s="43"/>
      <c r="J39" s="44" t="s">
        <v>193</v>
      </c>
      <c r="K39" s="45"/>
      <c r="L39" s="45"/>
      <c r="M39" s="45"/>
      <c r="N39" s="45"/>
      <c r="O39" s="45"/>
      <c r="P39" s="45"/>
      <c r="Q39" s="45"/>
      <c r="R39" s="45"/>
    </row>
    <row r="40" spans="1:18" x14ac:dyDescent="0.3">
      <c r="A40" s="1"/>
      <c r="C40" s="43"/>
      <c r="D40" s="43"/>
      <c r="E40" s="43"/>
      <c r="F40" s="43"/>
      <c r="G40" s="43"/>
      <c r="H40" s="43"/>
      <c r="I40" s="43"/>
      <c r="J40" s="46" t="s">
        <v>348</v>
      </c>
      <c r="K40" s="45"/>
      <c r="L40" s="45"/>
      <c r="M40" s="45"/>
      <c r="N40" s="45"/>
      <c r="O40" s="45"/>
      <c r="P40" s="45"/>
      <c r="Q40" s="45"/>
      <c r="R40" s="45"/>
    </row>
    <row r="41" spans="1:18" x14ac:dyDescent="0.3">
      <c r="A41" s="1"/>
      <c r="C41" s="43"/>
      <c r="D41" s="43"/>
      <c r="E41" s="43"/>
      <c r="F41" s="43"/>
      <c r="G41" s="43"/>
      <c r="H41" s="43"/>
      <c r="I41" s="43"/>
      <c r="J41" s="46" t="s">
        <v>349</v>
      </c>
      <c r="K41" s="45"/>
      <c r="L41" s="45"/>
      <c r="M41" s="45"/>
      <c r="N41" s="45"/>
      <c r="O41" s="45"/>
      <c r="P41" s="45"/>
      <c r="Q41" s="45"/>
      <c r="R41" s="45"/>
    </row>
    <row r="42" spans="1:18" x14ac:dyDescent="0.3">
      <c r="A42" s="1"/>
      <c r="C42" s="43"/>
      <c r="D42" s="43"/>
      <c r="E42" s="43"/>
      <c r="F42" s="43"/>
      <c r="G42" s="43"/>
      <c r="H42" s="43"/>
      <c r="I42" s="43"/>
      <c r="J42" s="44" t="s">
        <v>194</v>
      </c>
      <c r="K42" s="45"/>
      <c r="L42" s="45"/>
      <c r="M42" s="45"/>
      <c r="N42" s="45"/>
      <c r="O42" s="45"/>
      <c r="P42" s="45"/>
      <c r="Q42" s="45"/>
      <c r="R42" s="45"/>
    </row>
    <row r="43" spans="1:18" x14ac:dyDescent="0.3">
      <c r="A43" s="1"/>
      <c r="C43" s="43"/>
      <c r="D43" s="43"/>
      <c r="E43" s="43"/>
      <c r="F43" s="43"/>
      <c r="G43" s="43"/>
      <c r="H43" s="43"/>
      <c r="I43" s="43"/>
      <c r="J43" s="46" t="s">
        <v>349</v>
      </c>
      <c r="K43" s="45"/>
      <c r="L43" s="45"/>
      <c r="M43" s="45"/>
      <c r="N43" s="45"/>
      <c r="O43" s="45"/>
      <c r="P43" s="45"/>
      <c r="Q43" s="45"/>
      <c r="R43" s="45"/>
    </row>
    <row r="44" spans="1:18" x14ac:dyDescent="0.3">
      <c r="A44" s="1"/>
      <c r="C44" s="43"/>
      <c r="D44" s="43"/>
      <c r="E44" s="43"/>
      <c r="F44" s="43"/>
      <c r="G44" s="43"/>
      <c r="H44" s="43"/>
      <c r="I44" s="43"/>
      <c r="J44" s="44" t="s">
        <v>195</v>
      </c>
      <c r="K44" s="45"/>
      <c r="L44" s="45"/>
      <c r="M44" s="45"/>
      <c r="N44" s="45"/>
      <c r="O44" s="45"/>
      <c r="P44" s="45"/>
      <c r="Q44" s="45"/>
      <c r="R44" s="45"/>
    </row>
    <row r="45" spans="1:18" x14ac:dyDescent="0.3">
      <c r="A45" s="1"/>
      <c r="C45" s="43"/>
      <c r="D45" s="43"/>
      <c r="E45" s="43"/>
      <c r="F45" s="43"/>
      <c r="G45" s="43"/>
      <c r="H45" s="43"/>
      <c r="I45" s="43"/>
      <c r="J45" s="46" t="s">
        <v>348</v>
      </c>
      <c r="K45" s="45"/>
      <c r="L45" s="45"/>
      <c r="M45" s="45"/>
      <c r="N45" s="45"/>
      <c r="O45" s="45"/>
      <c r="P45" s="45"/>
      <c r="Q45" s="45"/>
      <c r="R45" s="45"/>
    </row>
    <row r="46" spans="1:18" x14ac:dyDescent="0.3">
      <c r="A46" s="1"/>
      <c r="C46" s="43"/>
      <c r="D46" s="43"/>
      <c r="E46" s="43"/>
      <c r="F46" s="43"/>
      <c r="G46" s="43"/>
      <c r="H46" s="43"/>
      <c r="I46" s="43"/>
      <c r="J46" s="46" t="s">
        <v>349</v>
      </c>
      <c r="K46" s="45"/>
      <c r="L46" s="45"/>
      <c r="M46" s="45"/>
      <c r="N46" s="45"/>
      <c r="O46" s="45"/>
      <c r="P46" s="45"/>
      <c r="Q46" s="45"/>
      <c r="R46" s="45"/>
    </row>
    <row r="47" spans="1:18" x14ac:dyDescent="0.3">
      <c r="A47" s="1"/>
      <c r="C47" s="43"/>
      <c r="D47" s="43"/>
      <c r="E47" s="43"/>
      <c r="F47" s="43"/>
      <c r="G47" s="43"/>
      <c r="H47" s="43"/>
      <c r="I47" s="43"/>
      <c r="J47" s="46" t="s">
        <v>184</v>
      </c>
      <c r="K47" s="45"/>
      <c r="L47" s="45"/>
      <c r="M47" s="45"/>
      <c r="N47" s="45"/>
      <c r="O47" s="45"/>
      <c r="P47" s="45"/>
      <c r="Q47" s="45"/>
      <c r="R47" s="45"/>
    </row>
    <row r="48" spans="1:18" x14ac:dyDescent="0.3">
      <c r="A48" s="1"/>
      <c r="C48" s="43"/>
      <c r="D48" s="43"/>
      <c r="E48" s="43"/>
      <c r="F48" s="43"/>
      <c r="G48" s="43"/>
      <c r="H48" s="43"/>
      <c r="I48" s="43"/>
      <c r="J48" s="48" t="s">
        <v>350</v>
      </c>
      <c r="K48" s="45"/>
      <c r="L48" s="45"/>
      <c r="M48" s="45"/>
      <c r="N48" s="45"/>
      <c r="O48" s="45"/>
      <c r="P48" s="45"/>
      <c r="Q48" s="45"/>
      <c r="R48" s="45"/>
    </row>
    <row r="49" spans="1:18" x14ac:dyDescent="0.3">
      <c r="A49" s="1"/>
      <c r="C49" s="43"/>
      <c r="D49" s="43"/>
      <c r="E49" s="43"/>
      <c r="F49" s="43"/>
      <c r="G49" s="43"/>
      <c r="H49" s="43"/>
      <c r="I49" s="43"/>
      <c r="J49" s="48" t="s">
        <v>351</v>
      </c>
      <c r="K49" s="45"/>
      <c r="L49" s="45"/>
      <c r="M49" s="45"/>
      <c r="N49" s="45"/>
      <c r="O49" s="45"/>
      <c r="P49" s="45"/>
      <c r="Q49" s="45"/>
      <c r="R49" s="45"/>
    </row>
    <row r="50" spans="1:18" x14ac:dyDescent="0.3">
      <c r="A50" s="1"/>
      <c r="C50" s="43"/>
      <c r="D50" s="43"/>
      <c r="E50" s="43"/>
      <c r="F50" s="43"/>
      <c r="G50" s="43"/>
      <c r="H50" s="43"/>
      <c r="I50" s="43"/>
      <c r="J50" s="49" t="s">
        <v>201</v>
      </c>
      <c r="K50" s="47">
        <f>SUM(K32:K49)</f>
        <v>0</v>
      </c>
      <c r="L50" s="47">
        <f t="shared" ref="L50:R50" si="0">SUM(L32:L49)</f>
        <v>0</v>
      </c>
      <c r="M50" s="47">
        <f t="shared" si="0"/>
        <v>0</v>
      </c>
      <c r="N50" s="47">
        <f t="shared" si="0"/>
        <v>0</v>
      </c>
      <c r="O50" s="47">
        <f t="shared" si="0"/>
        <v>0</v>
      </c>
      <c r="P50" s="47">
        <f t="shared" si="0"/>
        <v>0</v>
      </c>
      <c r="Q50" s="47">
        <f t="shared" si="0"/>
        <v>0</v>
      </c>
      <c r="R50" s="47">
        <f t="shared" si="0"/>
        <v>0</v>
      </c>
    </row>
    <row r="51" spans="1:18" x14ac:dyDescent="0.3">
      <c r="A51" s="1"/>
    </row>
    <row r="52" spans="1:18" x14ac:dyDescent="0.3">
      <c r="A52" s="1"/>
    </row>
    <row r="53" spans="1:18" x14ac:dyDescent="0.3">
      <c r="A53" s="1"/>
    </row>
  </sheetData>
  <mergeCells count="7">
    <mergeCell ref="J5:N5"/>
    <mergeCell ref="J29:R29"/>
    <mergeCell ref="J30:J31"/>
    <mergeCell ref="K30:L30"/>
    <mergeCell ref="M30:N30"/>
    <mergeCell ref="O30:P30"/>
    <mergeCell ref="Q30:R3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94DF7-EEC0-4133-A573-2C0E30E0FD74}">
  <dimension ref="A1:H53"/>
  <sheetViews>
    <sheetView topLeftCell="A12" zoomScale="54" workbookViewId="0">
      <selection activeCell="E33" sqref="E33"/>
    </sheetView>
  </sheetViews>
  <sheetFormatPr defaultRowHeight="14.4" x14ac:dyDescent="0.3"/>
  <cols>
    <col min="1" max="1" width="38.88671875" customWidth="1"/>
    <col min="3" max="3" width="36.21875" customWidth="1"/>
    <col min="4" max="4" width="23.6640625" customWidth="1"/>
    <col min="5" max="5" width="38.5546875" customWidth="1"/>
    <col min="6" max="6" width="44.88671875" customWidth="1"/>
    <col min="7" max="7" width="26.6640625" customWidth="1"/>
    <col min="8" max="8" width="23.109375" customWidth="1"/>
  </cols>
  <sheetData>
    <row r="1" spans="1:8" x14ac:dyDescent="0.3">
      <c r="A1" s="1"/>
    </row>
    <row r="2" spans="1:8" ht="17.399999999999999" x14ac:dyDescent="0.3">
      <c r="A2" s="1"/>
      <c r="C2" s="13" t="s">
        <v>175</v>
      </c>
      <c r="D2" s="11"/>
      <c r="E2" s="12"/>
      <c r="F2" s="12"/>
      <c r="G2" s="11"/>
      <c r="H2" s="11"/>
    </row>
    <row r="3" spans="1:8" x14ac:dyDescent="0.3">
      <c r="A3" s="1"/>
      <c r="C3" s="287" t="s">
        <v>176</v>
      </c>
      <c r="D3" s="287"/>
      <c r="E3" s="287"/>
      <c r="F3" s="287"/>
      <c r="G3" s="287"/>
      <c r="H3" s="287"/>
    </row>
    <row r="4" spans="1:8" x14ac:dyDescent="0.3">
      <c r="A4" s="1"/>
      <c r="C4" s="288" t="s">
        <v>177</v>
      </c>
      <c r="D4" s="288"/>
      <c r="E4" s="288"/>
      <c r="F4" s="288"/>
      <c r="G4" s="288"/>
      <c r="H4" s="288"/>
    </row>
    <row r="5" spans="1:8" x14ac:dyDescent="0.3">
      <c r="A5" s="1"/>
      <c r="C5" s="292" t="s">
        <v>178</v>
      </c>
      <c r="D5" s="292"/>
      <c r="E5" s="292"/>
      <c r="F5" s="292"/>
      <c r="G5" s="292"/>
      <c r="H5" s="292"/>
    </row>
    <row r="6" spans="1:8" ht="15.6" x14ac:dyDescent="0.3">
      <c r="A6" s="1"/>
      <c r="C6" s="42" t="s">
        <v>141</v>
      </c>
      <c r="D6" s="42" t="s">
        <v>142</v>
      </c>
      <c r="E6" s="42" t="s">
        <v>143</v>
      </c>
      <c r="F6" s="42" t="s">
        <v>144</v>
      </c>
      <c r="G6" s="42" t="s">
        <v>145</v>
      </c>
      <c r="H6" s="42" t="s">
        <v>146</v>
      </c>
    </row>
    <row r="7" spans="1:8" ht="15.6" x14ac:dyDescent="0.3">
      <c r="A7" s="1"/>
      <c r="C7" s="19" t="s">
        <v>179</v>
      </c>
      <c r="D7" s="21">
        <f>SUM(E7:H7)</f>
        <v>0</v>
      </c>
      <c r="E7" s="21"/>
      <c r="F7" s="22"/>
      <c r="G7" s="21"/>
      <c r="H7" s="22"/>
    </row>
    <row r="8" spans="1:8" ht="15.6" x14ac:dyDescent="0.3">
      <c r="A8" s="1"/>
      <c r="C8" s="19" t="s">
        <v>180</v>
      </c>
      <c r="D8" s="21">
        <f t="shared" ref="D8:D10" si="0">SUM(E8:H8)</f>
        <v>0</v>
      </c>
      <c r="E8" s="22"/>
      <c r="F8" s="22"/>
      <c r="G8" s="22"/>
      <c r="H8" s="21"/>
    </row>
    <row r="9" spans="1:8" ht="15.6" x14ac:dyDescent="0.3">
      <c r="A9" s="1"/>
      <c r="C9" s="19" t="s">
        <v>181</v>
      </c>
      <c r="D9" s="21">
        <f t="shared" si="0"/>
        <v>0</v>
      </c>
      <c r="E9" s="21"/>
      <c r="F9" s="21"/>
      <c r="G9" s="22"/>
      <c r="H9" s="22"/>
    </row>
    <row r="10" spans="1:8" ht="15.6" x14ac:dyDescent="0.3">
      <c r="A10" s="1"/>
      <c r="C10" s="19" t="s">
        <v>182</v>
      </c>
      <c r="D10" s="21">
        <f t="shared" si="0"/>
        <v>0</v>
      </c>
      <c r="E10" s="22"/>
      <c r="F10" s="21"/>
      <c r="G10" s="21"/>
      <c r="H10" s="22"/>
    </row>
    <row r="11" spans="1:8" ht="15.6" x14ac:dyDescent="0.3">
      <c r="A11" s="1"/>
      <c r="C11" s="11"/>
      <c r="D11" s="41">
        <f>SUM(D7:D10)</f>
        <v>0</v>
      </c>
      <c r="E11" s="41">
        <f t="shared" ref="E11:H11" si="1">SUM(E7:E10)</f>
        <v>0</v>
      </c>
      <c r="F11" s="41">
        <f t="shared" si="1"/>
        <v>0</v>
      </c>
      <c r="G11" s="41">
        <f t="shared" si="1"/>
        <v>0</v>
      </c>
      <c r="H11" s="41">
        <f t="shared" si="1"/>
        <v>0</v>
      </c>
    </row>
    <row r="12" spans="1:8" x14ac:dyDescent="0.3">
      <c r="A12" s="1"/>
      <c r="C12" s="11"/>
      <c r="D12" s="11"/>
      <c r="E12" s="12"/>
      <c r="F12" s="12"/>
      <c r="G12" s="11"/>
      <c r="H12" s="11"/>
    </row>
    <row r="13" spans="1:8" ht="36.6" customHeight="1" x14ac:dyDescent="0.3">
      <c r="A13" s="1"/>
      <c r="C13" s="42" t="s">
        <v>151</v>
      </c>
      <c r="D13" s="42" t="s">
        <v>152</v>
      </c>
      <c r="E13" s="42" t="s">
        <v>153</v>
      </c>
      <c r="F13" s="42" t="s">
        <v>154</v>
      </c>
      <c r="G13" s="11"/>
      <c r="H13" s="11"/>
    </row>
    <row r="14" spans="1:8" ht="15.6" x14ac:dyDescent="0.3">
      <c r="A14" s="1"/>
      <c r="C14" s="19" t="s">
        <v>143</v>
      </c>
      <c r="D14" s="21">
        <f>E11</f>
        <v>0</v>
      </c>
      <c r="E14" s="24">
        <v>0.25</v>
      </c>
      <c r="F14" s="21">
        <f>D14*E14</f>
        <v>0</v>
      </c>
      <c r="G14" s="11"/>
      <c r="H14" s="11"/>
    </row>
    <row r="15" spans="1:8" ht="15.6" x14ac:dyDescent="0.3">
      <c r="A15" s="1"/>
      <c r="C15" s="19" t="s">
        <v>144</v>
      </c>
      <c r="D15" s="21">
        <f>F11</f>
        <v>0</v>
      </c>
      <c r="E15" s="24">
        <v>0.18</v>
      </c>
      <c r="F15" s="21">
        <f>D15*E15</f>
        <v>0</v>
      </c>
      <c r="G15" s="11"/>
      <c r="H15" s="11"/>
    </row>
    <row r="16" spans="1:8" ht="15.6" x14ac:dyDescent="0.3">
      <c r="A16" s="1"/>
      <c r="C16" s="19" t="s">
        <v>145</v>
      </c>
      <c r="D16" s="21">
        <f>G11</f>
        <v>0</v>
      </c>
      <c r="E16" s="24">
        <v>0.12</v>
      </c>
      <c r="F16" s="21">
        <f>D16*E16</f>
        <v>0</v>
      </c>
      <c r="G16" s="11"/>
      <c r="H16" s="11"/>
    </row>
    <row r="17" spans="1:8" ht="15.6" x14ac:dyDescent="0.3">
      <c r="A17" s="1"/>
      <c r="C17" s="19" t="s">
        <v>146</v>
      </c>
      <c r="D17" s="21">
        <f>H11</f>
        <v>0</v>
      </c>
      <c r="E17" s="24">
        <v>0.03</v>
      </c>
      <c r="F17" s="21">
        <f>D17*E17</f>
        <v>0</v>
      </c>
      <c r="G17" s="11"/>
      <c r="H17" s="11"/>
    </row>
    <row r="18" spans="1:8" ht="15.6" x14ac:dyDescent="0.3">
      <c r="A18" s="1"/>
      <c r="C18" s="11"/>
      <c r="D18" s="11"/>
      <c r="E18" s="12"/>
      <c r="F18" s="26">
        <f>SUM(F14:F17)</f>
        <v>0</v>
      </c>
      <c r="G18" s="11"/>
      <c r="H18" s="11"/>
    </row>
    <row r="19" spans="1:8" x14ac:dyDescent="0.3">
      <c r="A19" s="1"/>
      <c r="C19" s="11"/>
      <c r="D19" s="11"/>
      <c r="E19" s="12"/>
      <c r="F19" s="12"/>
      <c r="G19" s="11"/>
      <c r="H19" s="11"/>
    </row>
    <row r="20" spans="1:8" ht="15.6" x14ac:dyDescent="0.3">
      <c r="A20" s="1"/>
      <c r="C20" s="42" t="s">
        <v>84</v>
      </c>
      <c r="D20" s="42" t="s">
        <v>135</v>
      </c>
      <c r="E20" s="42" t="s">
        <v>136</v>
      </c>
      <c r="F20" s="12"/>
      <c r="G20" s="11"/>
      <c r="H20" s="11"/>
    </row>
    <row r="21" spans="1:8" ht="15.6" x14ac:dyDescent="0.3">
      <c r="A21" s="1"/>
      <c r="C21" s="19" t="s">
        <v>137</v>
      </c>
      <c r="D21" s="20">
        <f>F18</f>
        <v>0</v>
      </c>
      <c r="E21" s="20"/>
      <c r="F21" s="12"/>
      <c r="G21" s="11"/>
      <c r="H21" s="11"/>
    </row>
    <row r="22" spans="1:8" ht="15.6" x14ac:dyDescent="0.3">
      <c r="A22" s="1"/>
      <c r="C22" s="19" t="s">
        <v>138</v>
      </c>
      <c r="D22" s="20"/>
      <c r="E22" s="20">
        <f>F18</f>
        <v>0</v>
      </c>
      <c r="F22" s="12"/>
      <c r="G22" s="11"/>
      <c r="H22" s="1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sheetData>
  <mergeCells count="3">
    <mergeCell ref="C3:H3"/>
    <mergeCell ref="C4:H4"/>
    <mergeCell ref="C5:H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6D2B9-5794-4A8E-AFE5-17224C5C7DCC}">
  <dimension ref="A1:AD39"/>
  <sheetViews>
    <sheetView zoomScale="58"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05DDD-E8B5-4E36-81DF-D5115BAF9ED5}">
  <dimension ref="A1:H92"/>
  <sheetViews>
    <sheetView topLeftCell="A47" zoomScale="85" zoomScaleNormal="85" workbookViewId="0"/>
  </sheetViews>
  <sheetFormatPr defaultRowHeight="14.4" x14ac:dyDescent="0.3"/>
  <cols>
    <col min="1" max="1" width="44" customWidth="1"/>
    <col min="3" max="3" width="8.88671875" customWidth="1"/>
    <col min="5" max="5" width="30.109375" customWidth="1"/>
    <col min="6" max="6" width="24.44140625" customWidth="1"/>
    <col min="7" max="7" width="36.33203125" customWidth="1"/>
    <col min="8" max="8" width="26" customWidth="1"/>
    <col min="9" max="9" width="17" customWidth="1"/>
    <col min="10" max="10" width="21.44140625" customWidth="1"/>
  </cols>
  <sheetData>
    <row r="1" spans="1:8" x14ac:dyDescent="0.3">
      <c r="A1" s="1"/>
    </row>
    <row r="2" spans="1:8" ht="18" x14ac:dyDescent="0.35">
      <c r="A2" s="1"/>
      <c r="D2" s="11"/>
      <c r="E2" s="293" t="s">
        <v>212</v>
      </c>
      <c r="F2" s="294"/>
      <c r="G2" s="11"/>
      <c r="H2" s="11"/>
    </row>
    <row r="3" spans="1:8" ht="15.6" x14ac:dyDescent="0.3">
      <c r="A3" s="1"/>
      <c r="D3" s="11"/>
      <c r="E3" s="81" t="s">
        <v>213</v>
      </c>
      <c r="F3" s="79"/>
      <c r="G3" s="11"/>
      <c r="H3" s="11"/>
    </row>
    <row r="4" spans="1:8" ht="15.6" x14ac:dyDescent="0.3">
      <c r="A4" s="1"/>
      <c r="D4" s="11"/>
      <c r="E4" s="81" t="s">
        <v>214</v>
      </c>
      <c r="F4" s="79"/>
      <c r="G4" s="11"/>
      <c r="H4" s="11"/>
    </row>
    <row r="5" spans="1:8" ht="15.6" x14ac:dyDescent="0.3">
      <c r="A5" s="1"/>
      <c r="D5" s="11"/>
      <c r="E5" s="82" t="s">
        <v>215</v>
      </c>
      <c r="F5" s="80"/>
      <c r="G5" s="11"/>
      <c r="H5" s="11"/>
    </row>
    <row r="6" spans="1:8" x14ac:dyDescent="0.3">
      <c r="A6" s="1"/>
      <c r="D6" s="11"/>
      <c r="E6" s="11"/>
      <c r="F6" s="11"/>
      <c r="G6" s="11"/>
      <c r="H6" s="11"/>
    </row>
    <row r="7" spans="1:8" ht="21" x14ac:dyDescent="0.4">
      <c r="A7" s="1"/>
      <c r="D7" s="61" t="s">
        <v>216</v>
      </c>
      <c r="E7" s="62" t="s">
        <v>217</v>
      </c>
      <c r="F7" s="11"/>
      <c r="G7" s="11"/>
      <c r="H7" s="11"/>
    </row>
    <row r="8" spans="1:8" ht="21" x14ac:dyDescent="0.4">
      <c r="A8" s="1"/>
      <c r="D8" s="61"/>
      <c r="E8" s="62"/>
      <c r="F8" s="11"/>
      <c r="G8" s="11"/>
      <c r="H8" s="11"/>
    </row>
    <row r="9" spans="1:8" ht="18" x14ac:dyDescent="0.35">
      <c r="A9" s="1"/>
      <c r="D9" s="11"/>
      <c r="E9" s="63" t="s">
        <v>218</v>
      </c>
      <c r="F9" s="11"/>
      <c r="G9" s="11"/>
      <c r="H9" s="11" t="s">
        <v>219</v>
      </c>
    </row>
    <row r="10" spans="1:8" ht="15.6" x14ac:dyDescent="0.3">
      <c r="A10" s="1"/>
      <c r="D10" s="11"/>
      <c r="E10" s="64">
        <f>IFERROR((F3-F4)/F5, 0)</f>
        <v>0</v>
      </c>
      <c r="F10" s="11"/>
      <c r="G10" s="11"/>
      <c r="H10" s="11"/>
    </row>
    <row r="11" spans="1:8" x14ac:dyDescent="0.3">
      <c r="A11" s="1"/>
      <c r="D11" s="11"/>
      <c r="E11" s="11"/>
      <c r="F11" s="11"/>
      <c r="G11" s="11"/>
      <c r="H11" s="11"/>
    </row>
    <row r="12" spans="1:8" ht="18" x14ac:dyDescent="0.35">
      <c r="A12" s="1"/>
      <c r="D12" s="11"/>
      <c r="E12" s="83" t="s">
        <v>84</v>
      </c>
      <c r="F12" s="84" t="s">
        <v>135</v>
      </c>
      <c r="G12" s="85" t="s">
        <v>136</v>
      </c>
      <c r="H12" s="11"/>
    </row>
    <row r="13" spans="1:8" ht="15.6" x14ac:dyDescent="0.3">
      <c r="A13" s="1"/>
      <c r="D13" s="11"/>
      <c r="E13" s="81" t="s">
        <v>79</v>
      </c>
      <c r="F13" s="86">
        <f>E$10</f>
        <v>0</v>
      </c>
      <c r="G13" s="87"/>
      <c r="H13" s="11"/>
    </row>
    <row r="14" spans="1:8" ht="15.6" x14ac:dyDescent="0.3">
      <c r="A14" s="1"/>
      <c r="D14" s="11"/>
      <c r="E14" s="88" t="s">
        <v>220</v>
      </c>
      <c r="F14" s="89"/>
      <c r="G14" s="90">
        <f>F13</f>
        <v>0</v>
      </c>
      <c r="H14" s="11"/>
    </row>
    <row r="15" spans="1:8" x14ac:dyDescent="0.3">
      <c r="A15" s="1"/>
      <c r="D15" s="11"/>
      <c r="E15" s="11"/>
      <c r="F15" s="11"/>
      <c r="G15" s="11"/>
      <c r="H15" s="11"/>
    </row>
    <row r="16" spans="1:8" ht="18" x14ac:dyDescent="0.35">
      <c r="A16" s="1"/>
      <c r="D16" s="11"/>
      <c r="E16" s="83" t="s">
        <v>84</v>
      </c>
      <c r="F16" s="84" t="s">
        <v>135</v>
      </c>
      <c r="G16" s="85" t="s">
        <v>136</v>
      </c>
      <c r="H16" s="11"/>
    </row>
    <row r="17" spans="1:8" ht="15.6" x14ac:dyDescent="0.3">
      <c r="A17" s="1"/>
      <c r="D17" s="11"/>
      <c r="E17" s="81" t="s">
        <v>79</v>
      </c>
      <c r="F17" s="86">
        <f>E$10</f>
        <v>0</v>
      </c>
      <c r="G17" s="87"/>
      <c r="H17" s="11"/>
    </row>
    <row r="18" spans="1:8" ht="15.6" x14ac:dyDescent="0.3">
      <c r="A18" s="1"/>
      <c r="D18" s="11"/>
      <c r="E18" s="88" t="s">
        <v>220</v>
      </c>
      <c r="F18" s="89"/>
      <c r="G18" s="90">
        <f>F17</f>
        <v>0</v>
      </c>
      <c r="H18" s="11"/>
    </row>
    <row r="19" spans="1:8" x14ac:dyDescent="0.3">
      <c r="A19" s="1"/>
      <c r="D19" s="11"/>
      <c r="E19" s="11"/>
      <c r="F19" s="11"/>
      <c r="G19" s="11"/>
      <c r="H19" s="11"/>
    </row>
    <row r="20" spans="1:8" ht="18" x14ac:dyDescent="0.35">
      <c r="A20" s="1"/>
      <c r="D20" s="11"/>
      <c r="E20" s="83" t="s">
        <v>84</v>
      </c>
      <c r="F20" s="84" t="s">
        <v>135</v>
      </c>
      <c r="G20" s="85" t="s">
        <v>136</v>
      </c>
      <c r="H20" s="11"/>
    </row>
    <row r="21" spans="1:8" ht="15.6" x14ac:dyDescent="0.3">
      <c r="A21" s="1"/>
      <c r="D21" s="11"/>
      <c r="E21" s="81" t="s">
        <v>79</v>
      </c>
      <c r="F21" s="86">
        <f>E$10</f>
        <v>0</v>
      </c>
      <c r="G21" s="87"/>
      <c r="H21" s="11"/>
    </row>
    <row r="22" spans="1:8" ht="15.6" x14ac:dyDescent="0.3">
      <c r="A22" s="1"/>
      <c r="D22" s="11"/>
      <c r="E22" s="88" t="s">
        <v>220</v>
      </c>
      <c r="F22" s="89"/>
      <c r="G22" s="90">
        <f>F21</f>
        <v>0</v>
      </c>
      <c r="H22" s="11"/>
    </row>
    <row r="23" spans="1:8" x14ac:dyDescent="0.3">
      <c r="A23" s="1"/>
      <c r="D23" s="11"/>
      <c r="E23" s="11"/>
      <c r="F23" s="11"/>
      <c r="G23" s="11"/>
      <c r="H23" s="11"/>
    </row>
    <row r="24" spans="1:8" ht="18" x14ac:dyDescent="0.35">
      <c r="A24" s="1"/>
      <c r="D24" s="11"/>
      <c r="E24" s="83" t="s">
        <v>84</v>
      </c>
      <c r="F24" s="84" t="s">
        <v>135</v>
      </c>
      <c r="G24" s="85" t="s">
        <v>136</v>
      </c>
      <c r="H24" s="11"/>
    </row>
    <row r="25" spans="1:8" ht="15.6" x14ac:dyDescent="0.3">
      <c r="A25" s="1"/>
      <c r="D25" s="11"/>
      <c r="E25" s="81" t="s">
        <v>79</v>
      </c>
      <c r="F25" s="86">
        <f>E$10</f>
        <v>0</v>
      </c>
      <c r="G25" s="87"/>
      <c r="H25" s="11"/>
    </row>
    <row r="26" spans="1:8" ht="15.6" x14ac:dyDescent="0.3">
      <c r="A26" s="1"/>
      <c r="D26" s="11"/>
      <c r="E26" s="88" t="s">
        <v>220</v>
      </c>
      <c r="F26" s="89"/>
      <c r="G26" s="90">
        <f>F25</f>
        <v>0</v>
      </c>
      <c r="H26" s="11"/>
    </row>
    <row r="27" spans="1:8" x14ac:dyDescent="0.3">
      <c r="A27" s="1"/>
      <c r="D27" s="11"/>
      <c r="E27" s="11"/>
      <c r="F27" s="11"/>
      <c r="G27" s="11"/>
      <c r="H27" s="11"/>
    </row>
    <row r="28" spans="1:8" ht="18" x14ac:dyDescent="0.35">
      <c r="A28" s="1"/>
      <c r="D28" s="11"/>
      <c r="E28" s="83" t="s">
        <v>84</v>
      </c>
      <c r="F28" s="84" t="s">
        <v>135</v>
      </c>
      <c r="G28" s="85" t="s">
        <v>136</v>
      </c>
      <c r="H28" s="11"/>
    </row>
    <row r="29" spans="1:8" ht="15.6" x14ac:dyDescent="0.3">
      <c r="A29" s="1"/>
      <c r="D29" s="11"/>
      <c r="E29" s="81" t="s">
        <v>79</v>
      </c>
      <c r="F29" s="86">
        <f>E$10</f>
        <v>0</v>
      </c>
      <c r="G29" s="87"/>
      <c r="H29" s="11"/>
    </row>
    <row r="30" spans="1:8" ht="15.6" x14ac:dyDescent="0.3">
      <c r="A30" s="1"/>
      <c r="D30" s="11"/>
      <c r="E30" s="88" t="s">
        <v>220</v>
      </c>
      <c r="F30" s="89"/>
      <c r="G30" s="90">
        <f>F29</f>
        <v>0</v>
      </c>
      <c r="H30" s="11"/>
    </row>
    <row r="31" spans="1:8" x14ac:dyDescent="0.3">
      <c r="A31" s="1"/>
      <c r="D31" s="11"/>
      <c r="E31" s="11"/>
      <c r="F31" s="11"/>
      <c r="G31" s="11"/>
      <c r="H31" s="11"/>
    </row>
    <row r="32" spans="1:8" ht="21" x14ac:dyDescent="0.4">
      <c r="A32" s="1"/>
      <c r="D32" s="61" t="s">
        <v>221</v>
      </c>
      <c r="E32" s="62" t="s">
        <v>222</v>
      </c>
      <c r="F32" s="11"/>
      <c r="G32" s="11"/>
      <c r="H32" s="11"/>
    </row>
    <row r="33" spans="1:8" ht="21" x14ac:dyDescent="0.4">
      <c r="A33" s="1"/>
      <c r="D33" s="61"/>
      <c r="E33" s="62"/>
      <c r="F33" s="11"/>
      <c r="G33" s="11"/>
      <c r="H33" s="11"/>
    </row>
    <row r="34" spans="1:8" ht="18" x14ac:dyDescent="0.35">
      <c r="A34" s="1"/>
      <c r="D34" s="91" t="s">
        <v>223</v>
      </c>
      <c r="E34" s="240" t="s">
        <v>224</v>
      </c>
      <c r="F34" s="91" t="s">
        <v>225</v>
      </c>
      <c r="G34" s="91" t="s">
        <v>226</v>
      </c>
      <c r="H34" s="11"/>
    </row>
    <row r="35" spans="1:8" ht="15.6" x14ac:dyDescent="0.3">
      <c r="A35" s="1"/>
      <c r="D35" s="92">
        <v>10</v>
      </c>
      <c r="E35" s="239" t="str">
        <f>IF(E$42=0,"-",(D35)&amp;"/"&amp;(E$41))</f>
        <v>10/0</v>
      </c>
      <c r="F35" s="93">
        <f>F$4-F$5</f>
        <v>0</v>
      </c>
      <c r="G35" s="94">
        <f>IFERROR(F35*(LEFT(E35,FIND("/",E35)-1)/MID(E35,FIND("/",E35)+1,LEN(E35))), 0)</f>
        <v>0</v>
      </c>
      <c r="H35" s="11"/>
    </row>
    <row r="36" spans="1:8" ht="15.6" x14ac:dyDescent="0.3">
      <c r="A36" s="1"/>
      <c r="D36" s="95">
        <v>9</v>
      </c>
      <c r="E36" s="239" t="str">
        <f t="shared" ref="E36:E39" si="0">IF(E$42=0,"-",(D36)&amp;"/"&amp;(E$41))</f>
        <v>9/0</v>
      </c>
      <c r="F36" s="96">
        <f>F$4-F$5</f>
        <v>0</v>
      </c>
      <c r="G36" s="97">
        <f>IFERROR(F36*(LEFT(E36,FIND("/",E36)-1)/MID(E36,FIND("/",E36)+1,LEN(E36))), 0)</f>
        <v>0</v>
      </c>
      <c r="H36" s="11"/>
    </row>
    <row r="37" spans="1:8" ht="15.6" x14ac:dyDescent="0.3">
      <c r="A37" s="1"/>
      <c r="D37" s="95">
        <v>8</v>
      </c>
      <c r="E37" s="239" t="str">
        <f t="shared" si="0"/>
        <v>8/0</v>
      </c>
      <c r="F37" s="96">
        <f>F$4-F$5</f>
        <v>0</v>
      </c>
      <c r="G37" s="97">
        <f>IFERROR(F37*(LEFT(E37,FIND("/",E37)-1)/MID(E37,FIND("/",E37)+1,LEN(E37))), 0)</f>
        <v>0</v>
      </c>
      <c r="H37" s="11"/>
    </row>
    <row r="38" spans="1:8" ht="15.6" x14ac:dyDescent="0.3">
      <c r="A38" s="1"/>
      <c r="D38" s="95">
        <v>7</v>
      </c>
      <c r="E38" s="239" t="str">
        <f t="shared" si="0"/>
        <v>7/0</v>
      </c>
      <c r="F38" s="96">
        <f>F$4-F$5</f>
        <v>0</v>
      </c>
      <c r="G38" s="97">
        <f>IFERROR(F38*(LEFT(E38,FIND("/",E38)-1)/MID(E38,FIND("/",E38)+1,LEN(E38))), 0)</f>
        <v>0</v>
      </c>
      <c r="H38" s="11"/>
    </row>
    <row r="39" spans="1:8" ht="15.6" x14ac:dyDescent="0.3">
      <c r="A39" s="1"/>
      <c r="D39" s="98">
        <v>6</v>
      </c>
      <c r="E39" s="99" t="str">
        <f t="shared" si="0"/>
        <v>6/0</v>
      </c>
      <c r="F39" s="100">
        <f>F$4-F$5</f>
        <v>0</v>
      </c>
      <c r="G39" s="101">
        <f>IFERROR(F39*(LEFT(E39,FIND("/",E39)-1)/MID(E39,FIND("/",E39)+1,LEN(E39))), 0)</f>
        <v>0</v>
      </c>
      <c r="H39" s="11"/>
    </row>
    <row r="40" spans="1:8" x14ac:dyDescent="0.3">
      <c r="A40" s="1"/>
      <c r="D40" s="11"/>
      <c r="E40" s="11" t="s">
        <v>227</v>
      </c>
      <c r="F40" s="11"/>
      <c r="G40" s="11"/>
      <c r="H40" s="11"/>
    </row>
    <row r="41" spans="1:8" x14ac:dyDescent="0.3">
      <c r="A41" s="1"/>
      <c r="D41" s="11"/>
      <c r="E41" s="73">
        <f>F5*(F5+1)/2</f>
        <v>0</v>
      </c>
      <c r="F41" s="11"/>
      <c r="G41" s="11"/>
      <c r="H41" s="11"/>
    </row>
    <row r="42" spans="1:8" x14ac:dyDescent="0.3">
      <c r="A42" s="1"/>
      <c r="D42" s="11"/>
      <c r="E42" s="295" t="s">
        <v>228</v>
      </c>
      <c r="F42" s="295"/>
      <c r="G42" s="295"/>
      <c r="H42" s="11"/>
    </row>
    <row r="43" spans="1:8" ht="18" x14ac:dyDescent="0.35">
      <c r="A43" s="1"/>
      <c r="D43" s="11"/>
      <c r="E43" s="83" t="s">
        <v>84</v>
      </c>
      <c r="F43" s="84" t="s">
        <v>135</v>
      </c>
      <c r="G43" s="85" t="s">
        <v>136</v>
      </c>
      <c r="H43" s="11"/>
    </row>
    <row r="44" spans="1:8" ht="15.6" x14ac:dyDescent="0.3">
      <c r="A44" s="1"/>
      <c r="D44" s="11"/>
      <c r="E44" s="81" t="s">
        <v>79</v>
      </c>
      <c r="F44" s="86">
        <f>INDEX($G$35:$G$39, 1)</f>
        <v>0</v>
      </c>
      <c r="G44" s="87"/>
      <c r="H44" s="11"/>
    </row>
    <row r="45" spans="1:8" ht="15.6" x14ac:dyDescent="0.3">
      <c r="A45" s="1"/>
      <c r="D45" s="11"/>
      <c r="E45" s="88" t="s">
        <v>220</v>
      </c>
      <c r="F45" s="89"/>
      <c r="G45" s="90">
        <f>F44</f>
        <v>0</v>
      </c>
      <c r="H45" s="11"/>
    </row>
    <row r="46" spans="1:8" x14ac:dyDescent="0.3">
      <c r="A46" s="1"/>
      <c r="D46" s="11"/>
      <c r="E46" s="11"/>
      <c r="F46" s="11"/>
      <c r="G46" s="11"/>
      <c r="H46" s="11"/>
    </row>
    <row r="47" spans="1:8" ht="18" x14ac:dyDescent="0.35">
      <c r="A47" s="1"/>
      <c r="D47" s="11"/>
      <c r="E47" s="83" t="s">
        <v>84</v>
      </c>
      <c r="F47" s="84" t="s">
        <v>135</v>
      </c>
      <c r="G47" s="85" t="s">
        <v>136</v>
      </c>
      <c r="H47" s="11"/>
    </row>
    <row r="48" spans="1:8" ht="15.6" x14ac:dyDescent="0.3">
      <c r="A48" s="1"/>
      <c r="D48" s="11"/>
      <c r="E48" s="81" t="s">
        <v>79</v>
      </c>
      <c r="F48" s="86">
        <f>INDEX($G$35:$G$39, 2)</f>
        <v>0</v>
      </c>
      <c r="G48" s="87"/>
      <c r="H48" s="11"/>
    </row>
    <row r="49" spans="1:8" ht="15.6" x14ac:dyDescent="0.3">
      <c r="A49" s="1"/>
      <c r="D49" s="11"/>
      <c r="E49" s="88" t="s">
        <v>220</v>
      </c>
      <c r="F49" s="89"/>
      <c r="G49" s="90">
        <f>F48</f>
        <v>0</v>
      </c>
      <c r="H49" s="11"/>
    </row>
    <row r="50" spans="1:8" x14ac:dyDescent="0.3">
      <c r="A50" s="1"/>
      <c r="D50" s="11"/>
      <c r="E50" s="11"/>
      <c r="F50" s="11"/>
      <c r="G50" s="11"/>
      <c r="H50" s="11"/>
    </row>
    <row r="51" spans="1:8" ht="18" x14ac:dyDescent="0.35">
      <c r="A51" s="1"/>
      <c r="D51" s="11"/>
      <c r="E51" s="83" t="s">
        <v>84</v>
      </c>
      <c r="F51" s="84" t="s">
        <v>135</v>
      </c>
      <c r="G51" s="85" t="s">
        <v>136</v>
      </c>
      <c r="H51" s="11"/>
    </row>
    <row r="52" spans="1:8" ht="15.6" x14ac:dyDescent="0.3">
      <c r="A52" s="1"/>
      <c r="D52" s="11"/>
      <c r="E52" s="81" t="s">
        <v>79</v>
      </c>
      <c r="F52" s="86">
        <f>INDEX($G$35:$G$39, 3)</f>
        <v>0</v>
      </c>
      <c r="G52" s="87"/>
      <c r="H52" s="11"/>
    </row>
    <row r="53" spans="1:8" ht="15.6" x14ac:dyDescent="0.3">
      <c r="A53" s="1"/>
      <c r="D53" s="11"/>
      <c r="E53" s="88" t="s">
        <v>220</v>
      </c>
      <c r="F53" s="89"/>
      <c r="G53" s="90">
        <f>F52</f>
        <v>0</v>
      </c>
      <c r="H53" s="11"/>
    </row>
    <row r="54" spans="1:8" x14ac:dyDescent="0.3">
      <c r="A54" s="1"/>
      <c r="D54" s="11"/>
      <c r="E54" s="11"/>
      <c r="F54" s="11"/>
      <c r="G54" s="11"/>
      <c r="H54" s="11"/>
    </row>
    <row r="55" spans="1:8" ht="18" x14ac:dyDescent="0.35">
      <c r="A55" s="1"/>
      <c r="D55" s="11"/>
      <c r="E55" s="83" t="s">
        <v>84</v>
      </c>
      <c r="F55" s="84" t="s">
        <v>135</v>
      </c>
      <c r="G55" s="85" t="s">
        <v>136</v>
      </c>
      <c r="H55" s="11"/>
    </row>
    <row r="56" spans="1:8" ht="15.6" x14ac:dyDescent="0.3">
      <c r="A56" s="1"/>
      <c r="D56" s="11"/>
      <c r="E56" s="81" t="s">
        <v>79</v>
      </c>
      <c r="F56" s="86">
        <f>INDEX($G$35:$G$39, 4)</f>
        <v>0</v>
      </c>
      <c r="G56" s="87"/>
      <c r="H56" s="11"/>
    </row>
    <row r="57" spans="1:8" ht="15.6" x14ac:dyDescent="0.3">
      <c r="A57" s="1"/>
      <c r="D57" s="11"/>
      <c r="E57" s="88" t="s">
        <v>220</v>
      </c>
      <c r="F57" s="89"/>
      <c r="G57" s="90">
        <f>F56</f>
        <v>0</v>
      </c>
      <c r="H57" s="11"/>
    </row>
    <row r="58" spans="1:8" x14ac:dyDescent="0.3">
      <c r="A58" s="1"/>
      <c r="D58" s="11"/>
      <c r="E58" s="11"/>
      <c r="F58" s="11"/>
      <c r="G58" s="11"/>
      <c r="H58" s="11"/>
    </row>
    <row r="59" spans="1:8" ht="18" x14ac:dyDescent="0.35">
      <c r="A59" s="1"/>
      <c r="D59" s="11"/>
      <c r="E59" s="83" t="s">
        <v>84</v>
      </c>
      <c r="F59" s="84" t="s">
        <v>135</v>
      </c>
      <c r="G59" s="85" t="s">
        <v>136</v>
      </c>
      <c r="H59" s="11"/>
    </row>
    <row r="60" spans="1:8" ht="15.6" x14ac:dyDescent="0.3">
      <c r="A60" s="1"/>
      <c r="D60" s="11"/>
      <c r="E60" s="81" t="s">
        <v>79</v>
      </c>
      <c r="F60" s="86">
        <f>INDEX($G$35:$G$39, 5)</f>
        <v>0</v>
      </c>
      <c r="G60" s="87"/>
      <c r="H60" s="11"/>
    </row>
    <row r="61" spans="1:8" ht="15.6" x14ac:dyDescent="0.3">
      <c r="D61" s="11"/>
      <c r="E61" s="88" t="s">
        <v>220</v>
      </c>
      <c r="F61" s="89"/>
      <c r="G61" s="90">
        <f>F60</f>
        <v>0</v>
      </c>
      <c r="H61" s="11"/>
    </row>
    <row r="62" spans="1:8" x14ac:dyDescent="0.3">
      <c r="D62" s="11"/>
      <c r="E62" s="12"/>
      <c r="F62" s="11"/>
      <c r="G62" s="74"/>
      <c r="H62" s="11"/>
    </row>
    <row r="63" spans="1:8" ht="20.399999999999999" x14ac:dyDescent="0.35">
      <c r="D63" s="75" t="s">
        <v>229</v>
      </c>
      <c r="E63" s="62" t="s">
        <v>230</v>
      </c>
      <c r="F63" s="11"/>
      <c r="G63" s="11"/>
      <c r="H63" s="11"/>
    </row>
    <row r="64" spans="1:8" x14ac:dyDescent="0.3">
      <c r="D64" s="76"/>
      <c r="E64" s="76"/>
      <c r="F64" s="11"/>
      <c r="G64" s="11"/>
      <c r="H64" s="11"/>
    </row>
    <row r="65" spans="4:8" ht="18" x14ac:dyDescent="0.35">
      <c r="D65" s="83" t="s">
        <v>223</v>
      </c>
      <c r="E65" s="84" t="s">
        <v>231</v>
      </c>
      <c r="F65" s="84" t="s">
        <v>224</v>
      </c>
      <c r="G65" s="84" t="s">
        <v>79</v>
      </c>
      <c r="H65" s="85" t="s">
        <v>232</v>
      </c>
    </row>
    <row r="66" spans="4:8" ht="15.6" x14ac:dyDescent="0.3">
      <c r="D66" s="102" t="s">
        <v>233</v>
      </c>
      <c r="E66" s="93">
        <f>F3</f>
        <v>0</v>
      </c>
      <c r="F66" s="108"/>
      <c r="G66" s="93">
        <f>E66*F66</f>
        <v>0</v>
      </c>
      <c r="H66" s="103">
        <f>E66-G66</f>
        <v>0</v>
      </c>
    </row>
    <row r="67" spans="4:8" ht="15.6" x14ac:dyDescent="0.3">
      <c r="D67" s="104" t="s">
        <v>234</v>
      </c>
      <c r="E67" s="96">
        <f>H66</f>
        <v>0</v>
      </c>
      <c r="F67" s="105">
        <f>$F66</f>
        <v>0</v>
      </c>
      <c r="G67" s="96">
        <f>E67*F67</f>
        <v>0</v>
      </c>
      <c r="H67" s="78">
        <f>E67-G67</f>
        <v>0</v>
      </c>
    </row>
    <row r="68" spans="4:8" ht="15.6" x14ac:dyDescent="0.3">
      <c r="D68" s="104" t="s">
        <v>235</v>
      </c>
      <c r="E68" s="96">
        <f>H67</f>
        <v>0</v>
      </c>
      <c r="F68" s="105">
        <f>$F66</f>
        <v>0</v>
      </c>
      <c r="G68" s="96">
        <f>E68*F68</f>
        <v>0</v>
      </c>
      <c r="H68" s="78">
        <f>E68-G68</f>
        <v>0</v>
      </c>
    </row>
    <row r="69" spans="4:8" ht="15.6" x14ac:dyDescent="0.3">
      <c r="D69" s="104" t="s">
        <v>236</v>
      </c>
      <c r="E69" s="96">
        <f>H68</f>
        <v>0</v>
      </c>
      <c r="F69" s="105">
        <f>$F66</f>
        <v>0</v>
      </c>
      <c r="G69" s="96">
        <f>E69*F69</f>
        <v>0</v>
      </c>
      <c r="H69" s="78">
        <f>E69-G69</f>
        <v>0</v>
      </c>
    </row>
    <row r="70" spans="4:8" ht="15.6" x14ac:dyDescent="0.3">
      <c r="D70" s="106" t="s">
        <v>237</v>
      </c>
      <c r="E70" s="100">
        <f>H69</f>
        <v>0</v>
      </c>
      <c r="F70" s="105">
        <f>$F66</f>
        <v>0</v>
      </c>
      <c r="G70" s="100">
        <f>E70*F70</f>
        <v>0</v>
      </c>
      <c r="H70" s="107">
        <f>E70-G70</f>
        <v>0</v>
      </c>
    </row>
    <row r="71" spans="4:8" x14ac:dyDescent="0.3">
      <c r="D71" s="11"/>
      <c r="E71" s="11"/>
      <c r="F71" s="11"/>
      <c r="G71" s="11"/>
      <c r="H71" s="11"/>
    </row>
    <row r="72" spans="4:8" x14ac:dyDescent="0.3">
      <c r="D72" s="11"/>
      <c r="E72" s="296" t="s">
        <v>238</v>
      </c>
      <c r="F72" s="296"/>
      <c r="G72" s="296"/>
      <c r="H72" s="11"/>
    </row>
    <row r="73" spans="4:8" x14ac:dyDescent="0.3">
      <c r="D73" s="11"/>
      <c r="E73" s="11"/>
      <c r="F73" s="11"/>
      <c r="G73" s="11"/>
      <c r="H73" s="11"/>
    </row>
    <row r="74" spans="4:8" ht="18" x14ac:dyDescent="0.35">
      <c r="D74" s="11"/>
      <c r="E74" s="83" t="s">
        <v>84</v>
      </c>
      <c r="F74" s="84" t="s">
        <v>135</v>
      </c>
      <c r="G74" s="85" t="s">
        <v>136</v>
      </c>
      <c r="H74" s="11"/>
    </row>
    <row r="75" spans="4:8" ht="15.6" x14ac:dyDescent="0.3">
      <c r="D75" s="11"/>
      <c r="E75" s="81" t="s">
        <v>79</v>
      </c>
      <c r="F75" s="86">
        <f>INDEX($G$66:$G$70, 1)</f>
        <v>0</v>
      </c>
      <c r="G75" s="87"/>
      <c r="H75" s="11"/>
    </row>
    <row r="76" spans="4:8" ht="15.6" x14ac:dyDescent="0.3">
      <c r="D76" s="11"/>
      <c r="E76" s="88" t="s">
        <v>220</v>
      </c>
      <c r="F76" s="89"/>
      <c r="G76" s="90">
        <f>F75</f>
        <v>0</v>
      </c>
      <c r="H76" s="11"/>
    </row>
    <row r="77" spans="4:8" x14ac:dyDescent="0.3">
      <c r="D77" s="11"/>
      <c r="E77" s="11"/>
      <c r="F77" s="11"/>
      <c r="G77" s="11"/>
      <c r="H77" s="11"/>
    </row>
    <row r="78" spans="4:8" ht="18" x14ac:dyDescent="0.35">
      <c r="D78" s="11"/>
      <c r="E78" s="83" t="s">
        <v>84</v>
      </c>
      <c r="F78" s="84" t="s">
        <v>135</v>
      </c>
      <c r="G78" s="85" t="s">
        <v>136</v>
      </c>
      <c r="H78" s="11"/>
    </row>
    <row r="79" spans="4:8" ht="15.6" x14ac:dyDescent="0.3">
      <c r="D79" s="11"/>
      <c r="E79" s="81" t="s">
        <v>79</v>
      </c>
      <c r="F79" s="86">
        <f>INDEX($G$66:$G$70, 2)</f>
        <v>0</v>
      </c>
      <c r="G79" s="87"/>
      <c r="H79" s="11"/>
    </row>
    <row r="80" spans="4:8" ht="15.6" x14ac:dyDescent="0.3">
      <c r="D80" s="11"/>
      <c r="E80" s="88" t="s">
        <v>220</v>
      </c>
      <c r="F80" s="89"/>
      <c r="G80" s="90">
        <f>F79</f>
        <v>0</v>
      </c>
      <c r="H80" s="11"/>
    </row>
    <row r="81" spans="4:8" x14ac:dyDescent="0.3">
      <c r="D81" s="11"/>
      <c r="E81" s="11"/>
      <c r="F81" s="11"/>
      <c r="G81" s="11"/>
      <c r="H81" s="11"/>
    </row>
    <row r="82" spans="4:8" ht="18" x14ac:dyDescent="0.35">
      <c r="D82" s="11"/>
      <c r="E82" s="83" t="s">
        <v>84</v>
      </c>
      <c r="F82" s="84" t="s">
        <v>135</v>
      </c>
      <c r="G82" s="85" t="s">
        <v>136</v>
      </c>
      <c r="H82" s="11"/>
    </row>
    <row r="83" spans="4:8" ht="15.6" x14ac:dyDescent="0.3">
      <c r="D83" s="11"/>
      <c r="E83" s="81" t="s">
        <v>79</v>
      </c>
      <c r="F83" s="86">
        <f>INDEX($G$66:$G$70, 3)</f>
        <v>0</v>
      </c>
      <c r="G83" s="87"/>
      <c r="H83" s="11"/>
    </row>
    <row r="84" spans="4:8" ht="15.6" x14ac:dyDescent="0.3">
      <c r="D84" s="11"/>
      <c r="E84" s="88" t="s">
        <v>220</v>
      </c>
      <c r="F84" s="89"/>
      <c r="G84" s="90">
        <f>F83</f>
        <v>0</v>
      </c>
      <c r="H84" s="11"/>
    </row>
    <row r="85" spans="4:8" x14ac:dyDescent="0.3">
      <c r="D85" s="11"/>
      <c r="E85" s="11"/>
      <c r="F85" s="11"/>
      <c r="G85" s="11"/>
      <c r="H85" s="11"/>
    </row>
    <row r="86" spans="4:8" ht="18" x14ac:dyDescent="0.35">
      <c r="D86" s="11"/>
      <c r="E86" s="83" t="s">
        <v>84</v>
      </c>
      <c r="F86" s="84" t="s">
        <v>135</v>
      </c>
      <c r="G86" s="85" t="s">
        <v>136</v>
      </c>
      <c r="H86" s="11"/>
    </row>
    <row r="87" spans="4:8" ht="15.6" x14ac:dyDescent="0.3">
      <c r="D87" s="11"/>
      <c r="E87" s="81" t="s">
        <v>79</v>
      </c>
      <c r="F87" s="86">
        <f>INDEX($G$66:$G$70, 4)</f>
        <v>0</v>
      </c>
      <c r="G87" s="87"/>
      <c r="H87" s="11"/>
    </row>
    <row r="88" spans="4:8" ht="15.6" x14ac:dyDescent="0.3">
      <c r="D88" s="11"/>
      <c r="E88" s="88" t="s">
        <v>220</v>
      </c>
      <c r="F88" s="89"/>
      <c r="G88" s="90">
        <f>F87</f>
        <v>0</v>
      </c>
      <c r="H88" s="11"/>
    </row>
    <row r="89" spans="4:8" x14ac:dyDescent="0.3">
      <c r="D89" s="11"/>
      <c r="E89" s="11"/>
      <c r="F89" s="11"/>
      <c r="G89" s="11"/>
      <c r="H89" s="11"/>
    </row>
    <row r="90" spans="4:8" ht="18" x14ac:dyDescent="0.35">
      <c r="D90" s="11"/>
      <c r="E90" s="83" t="s">
        <v>84</v>
      </c>
      <c r="F90" s="84" t="s">
        <v>135</v>
      </c>
      <c r="G90" s="85" t="s">
        <v>136</v>
      </c>
      <c r="H90" s="11"/>
    </row>
    <row r="91" spans="4:8" ht="15.6" x14ac:dyDescent="0.3">
      <c r="D91" s="11"/>
      <c r="E91" s="81" t="s">
        <v>79</v>
      </c>
      <c r="F91" s="86">
        <f>INDEX($G$66:$G$70, 5)</f>
        <v>0</v>
      </c>
      <c r="G91" s="87"/>
      <c r="H91" s="11"/>
    </row>
    <row r="92" spans="4:8" ht="15.6" x14ac:dyDescent="0.3">
      <c r="D92" s="11"/>
      <c r="E92" s="88" t="s">
        <v>220</v>
      </c>
      <c r="F92" s="89"/>
      <c r="G92" s="90">
        <f>F91</f>
        <v>0</v>
      </c>
      <c r="H92" s="11"/>
    </row>
  </sheetData>
  <mergeCells count="3">
    <mergeCell ref="E2:F2"/>
    <mergeCell ref="E42:G42"/>
    <mergeCell ref="E72:G7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E2C00-FB6F-4CA5-9087-7D4F2C161E6A}">
  <dimension ref="A1:J65"/>
  <sheetViews>
    <sheetView topLeftCell="A7" zoomScale="85" zoomScaleNormal="85" workbookViewId="0"/>
  </sheetViews>
  <sheetFormatPr defaultRowHeight="14.4" x14ac:dyDescent="0.3"/>
  <cols>
    <col min="1" max="1" width="44.5546875" customWidth="1"/>
    <col min="4" max="4" width="35.88671875" customWidth="1"/>
    <col min="5" max="5" width="5.5546875" customWidth="1"/>
    <col min="6" max="6" width="34.6640625" customWidth="1"/>
    <col min="8" max="8" width="25.6640625" customWidth="1"/>
    <col min="9" max="9" width="18.44140625" customWidth="1"/>
    <col min="10" max="10" width="32.5546875" customWidth="1"/>
  </cols>
  <sheetData>
    <row r="1" spans="1:10" x14ac:dyDescent="0.3">
      <c r="A1" s="1"/>
    </row>
    <row r="2" spans="1:10" x14ac:dyDescent="0.3">
      <c r="A2" s="1"/>
    </row>
    <row r="3" spans="1:10" ht="18" x14ac:dyDescent="0.35">
      <c r="A3" s="1"/>
      <c r="D3" s="293" t="s">
        <v>239</v>
      </c>
      <c r="E3" s="297"/>
      <c r="F3" s="294"/>
      <c r="G3" s="11"/>
      <c r="H3" s="295" t="s">
        <v>238</v>
      </c>
      <c r="I3" s="295"/>
      <c r="J3" s="295"/>
    </row>
    <row r="4" spans="1:10" ht="15.6" x14ac:dyDescent="0.3">
      <c r="A4" s="1"/>
      <c r="D4" s="57" t="s">
        <v>213</v>
      </c>
      <c r="E4" s="71" t="s">
        <v>240</v>
      </c>
      <c r="F4" s="109"/>
      <c r="G4" s="11"/>
      <c r="H4" s="11"/>
      <c r="I4" s="11"/>
      <c r="J4" s="11"/>
    </row>
    <row r="5" spans="1:10" ht="18" x14ac:dyDescent="0.35">
      <c r="A5" s="1"/>
      <c r="D5" s="57" t="s">
        <v>241</v>
      </c>
      <c r="E5" s="71" t="s">
        <v>240</v>
      </c>
      <c r="F5" s="110"/>
      <c r="G5" s="11"/>
      <c r="H5" s="83" t="s">
        <v>84</v>
      </c>
      <c r="I5" s="84" t="s">
        <v>135</v>
      </c>
      <c r="J5" s="85" t="s">
        <v>136</v>
      </c>
    </row>
    <row r="6" spans="1:10" ht="15.6" x14ac:dyDescent="0.3">
      <c r="A6" s="1"/>
      <c r="D6" s="57" t="s">
        <v>242</v>
      </c>
      <c r="E6" s="71" t="s">
        <v>240</v>
      </c>
      <c r="F6" s="109"/>
      <c r="G6" s="11"/>
      <c r="H6" s="57" t="s">
        <v>243</v>
      </c>
      <c r="I6" s="65">
        <f>F17</f>
        <v>0</v>
      </c>
      <c r="J6" s="66"/>
    </row>
    <row r="7" spans="1:10" ht="15.6" x14ac:dyDescent="0.3">
      <c r="A7" s="1"/>
      <c r="D7" s="57" t="s">
        <v>244</v>
      </c>
      <c r="E7" s="71" t="s">
        <v>240</v>
      </c>
      <c r="F7" s="109"/>
      <c r="G7" s="11"/>
      <c r="H7" s="57" t="s">
        <v>242</v>
      </c>
      <c r="I7" s="65">
        <f>F12</f>
        <v>0</v>
      </c>
      <c r="J7" s="66"/>
    </row>
    <row r="8" spans="1:10" ht="15.6" x14ac:dyDescent="0.3">
      <c r="A8" s="1"/>
      <c r="D8" s="59" t="s">
        <v>299</v>
      </c>
      <c r="E8" s="72" t="s">
        <v>240</v>
      </c>
      <c r="F8" s="111"/>
      <c r="G8" s="11"/>
      <c r="H8" s="112" t="s">
        <v>245</v>
      </c>
      <c r="I8" s="113"/>
      <c r="J8" s="114">
        <f>F4-F11</f>
        <v>0</v>
      </c>
    </row>
    <row r="9" spans="1:10" ht="15.6" x14ac:dyDescent="0.3">
      <c r="A9" s="1"/>
      <c r="D9" s="11"/>
      <c r="E9" s="11"/>
      <c r="F9" s="11"/>
      <c r="G9" s="11"/>
      <c r="H9" s="115" t="s">
        <v>246</v>
      </c>
      <c r="I9" s="68"/>
      <c r="J9" s="69">
        <f>SUM(I6:I7)-J8</f>
        <v>0</v>
      </c>
    </row>
    <row r="10" spans="1:10" ht="18" x14ac:dyDescent="0.35">
      <c r="A10" s="1"/>
      <c r="D10" s="293" t="s">
        <v>247</v>
      </c>
      <c r="E10" s="297"/>
      <c r="F10" s="294"/>
      <c r="G10" s="11"/>
      <c r="H10" s="11"/>
      <c r="I10" s="11"/>
      <c r="J10" s="11"/>
    </row>
    <row r="11" spans="1:10" ht="15.6" x14ac:dyDescent="0.3">
      <c r="A11" s="1"/>
      <c r="D11" s="57" t="s">
        <v>248</v>
      </c>
      <c r="E11" s="71" t="s">
        <v>240</v>
      </c>
      <c r="F11" s="114">
        <f>F4-(F4*F5)</f>
        <v>0</v>
      </c>
      <c r="G11" s="11"/>
      <c r="H11" s="11"/>
      <c r="I11" s="11"/>
      <c r="J11" s="11"/>
    </row>
    <row r="12" spans="1:10" ht="15.6" x14ac:dyDescent="0.3">
      <c r="A12" s="1"/>
      <c r="D12" s="57" t="s">
        <v>242</v>
      </c>
      <c r="E12" s="71" t="s">
        <v>240</v>
      </c>
      <c r="F12" s="114">
        <f>F6</f>
        <v>0</v>
      </c>
      <c r="G12" s="11"/>
      <c r="H12" s="11"/>
      <c r="I12" s="11"/>
      <c r="J12" s="11"/>
    </row>
    <row r="13" spans="1:10" ht="15.6" x14ac:dyDescent="0.3">
      <c r="A13" s="1"/>
      <c r="D13" s="298" t="s">
        <v>249</v>
      </c>
      <c r="E13" s="299"/>
      <c r="F13" s="300"/>
      <c r="G13" s="11"/>
      <c r="H13" s="11"/>
      <c r="I13" s="11"/>
      <c r="J13" s="11"/>
    </row>
    <row r="14" spans="1:10" ht="15.6" x14ac:dyDescent="0.3">
      <c r="A14" s="1"/>
      <c r="D14" s="57" t="s">
        <v>250</v>
      </c>
      <c r="E14" s="71" t="s">
        <v>240</v>
      </c>
      <c r="F14" s="114">
        <f>F7</f>
        <v>0</v>
      </c>
      <c r="G14" s="11"/>
      <c r="H14" s="11"/>
      <c r="I14" s="11"/>
      <c r="J14" s="11"/>
    </row>
    <row r="15" spans="1:10" ht="15.6" x14ac:dyDescent="0.3">
      <c r="A15" s="1"/>
      <c r="D15" s="57" t="s">
        <v>299</v>
      </c>
      <c r="E15" s="71" t="s">
        <v>240</v>
      </c>
      <c r="F15" s="114">
        <f>F8</f>
        <v>0</v>
      </c>
      <c r="G15" s="11"/>
      <c r="H15" s="11"/>
      <c r="I15" s="11"/>
      <c r="J15" s="11"/>
    </row>
    <row r="16" spans="1:10" ht="15.6" x14ac:dyDescent="0.3">
      <c r="A16" s="1"/>
      <c r="D16" s="57" t="s">
        <v>251</v>
      </c>
      <c r="E16" s="71" t="s">
        <v>240</v>
      </c>
      <c r="F16" s="114">
        <f>SUM(F14:F15)</f>
        <v>0</v>
      </c>
      <c r="G16" s="11"/>
      <c r="H16" s="11"/>
      <c r="I16" s="11"/>
      <c r="J16" s="11"/>
    </row>
    <row r="17" spans="1:10" ht="15.6" x14ac:dyDescent="0.3">
      <c r="A17" s="1"/>
      <c r="D17" s="59" t="s">
        <v>252</v>
      </c>
      <c r="E17" s="72" t="s">
        <v>240</v>
      </c>
      <c r="F17" s="69">
        <f>F11+F16</f>
        <v>0</v>
      </c>
      <c r="G17" s="11"/>
      <c r="H17" s="11"/>
      <c r="I17" s="11"/>
      <c r="J17" s="11"/>
    </row>
    <row r="18" spans="1:10" x14ac:dyDescent="0.3">
      <c r="A18" s="1"/>
    </row>
    <row r="19" spans="1:10" x14ac:dyDescent="0.3">
      <c r="A19" s="1"/>
    </row>
    <row r="20" spans="1:10" x14ac:dyDescent="0.3">
      <c r="A20" s="1"/>
    </row>
    <row r="21" spans="1:10" x14ac:dyDescent="0.3">
      <c r="A21" s="1"/>
    </row>
    <row r="22" spans="1:10" x14ac:dyDescent="0.3">
      <c r="A22" s="1"/>
    </row>
    <row r="23" spans="1:10" x14ac:dyDescent="0.3">
      <c r="A23" s="1"/>
    </row>
    <row r="24" spans="1:10" x14ac:dyDescent="0.3">
      <c r="A24" s="1"/>
    </row>
    <row r="25" spans="1:10" x14ac:dyDescent="0.3">
      <c r="A25" s="1"/>
    </row>
    <row r="26" spans="1:10" x14ac:dyDescent="0.3">
      <c r="A26" s="1"/>
    </row>
    <row r="27" spans="1:10" x14ac:dyDescent="0.3">
      <c r="A27" s="1"/>
    </row>
    <row r="28" spans="1:10" x14ac:dyDescent="0.3">
      <c r="A28" s="1"/>
    </row>
    <row r="29" spans="1:10" x14ac:dyDescent="0.3">
      <c r="A29" s="1"/>
    </row>
    <row r="30" spans="1:10" x14ac:dyDescent="0.3">
      <c r="A30" s="1"/>
    </row>
    <row r="31" spans="1:10" x14ac:dyDescent="0.3">
      <c r="A31" s="1"/>
    </row>
    <row r="32" spans="1:10"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sheetData>
  <mergeCells count="4">
    <mergeCell ref="D3:F3"/>
    <mergeCell ref="H3:J3"/>
    <mergeCell ref="D10:F10"/>
    <mergeCell ref="D13:F1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C2D15-0746-4229-8B8D-D29BC74EFF5F}">
  <dimension ref="A1:K68"/>
  <sheetViews>
    <sheetView topLeftCell="A35" zoomScale="72" zoomScaleNormal="85" workbookViewId="0"/>
  </sheetViews>
  <sheetFormatPr defaultRowHeight="14.4" x14ac:dyDescent="0.3"/>
  <cols>
    <col min="1" max="1" width="45.33203125" customWidth="1"/>
    <col min="3" max="3" width="27.6640625" customWidth="1"/>
    <col min="5" max="5" width="29.44140625" customWidth="1"/>
    <col min="7" max="7" width="10.5546875" bestFit="1" customWidth="1"/>
    <col min="8" max="8" width="21" customWidth="1"/>
    <col min="9" max="9" width="23.33203125" customWidth="1"/>
    <col min="10" max="10" width="19.44140625" customWidth="1"/>
    <col min="11" max="11" width="22.6640625" customWidth="1"/>
  </cols>
  <sheetData>
    <row r="1" spans="1:11" x14ac:dyDescent="0.3">
      <c r="A1" s="1"/>
    </row>
    <row r="2" spans="1:11" x14ac:dyDescent="0.3">
      <c r="A2" s="1"/>
    </row>
    <row r="3" spans="1:11" x14ac:dyDescent="0.3">
      <c r="A3" s="1"/>
    </row>
    <row r="4" spans="1:11" ht="17.399999999999999" x14ac:dyDescent="0.3">
      <c r="A4" s="1"/>
      <c r="C4" s="301" t="s">
        <v>253</v>
      </c>
      <c r="D4" s="302"/>
      <c r="E4" s="303"/>
      <c r="F4" s="11"/>
      <c r="G4" s="11"/>
      <c r="H4" s="11"/>
      <c r="I4" s="11"/>
      <c r="J4" s="11"/>
      <c r="K4" s="11"/>
    </row>
    <row r="5" spans="1:11" ht="17.399999999999999" x14ac:dyDescent="0.3">
      <c r="A5" s="1"/>
      <c r="C5" s="117" t="s">
        <v>254</v>
      </c>
      <c r="D5" s="118" t="s">
        <v>240</v>
      </c>
      <c r="E5" s="119"/>
      <c r="F5" s="11"/>
      <c r="G5" s="304" t="s">
        <v>255</v>
      </c>
      <c r="H5" s="304"/>
      <c r="I5" s="304"/>
      <c r="J5" s="304"/>
      <c r="K5" s="304"/>
    </row>
    <row r="6" spans="1:11" ht="17.399999999999999" x14ac:dyDescent="0.3">
      <c r="A6" s="1"/>
      <c r="C6" s="57" t="s">
        <v>256</v>
      </c>
      <c r="D6" s="120" t="s">
        <v>240</v>
      </c>
      <c r="E6" s="121"/>
      <c r="F6" s="11"/>
      <c r="G6" s="130" t="s">
        <v>257</v>
      </c>
      <c r="H6" s="131" t="s">
        <v>258</v>
      </c>
      <c r="I6" s="131" t="s">
        <v>259</v>
      </c>
      <c r="J6" s="131" t="s">
        <v>260</v>
      </c>
      <c r="K6" s="132" t="s">
        <v>261</v>
      </c>
    </row>
    <row r="7" spans="1:11" ht="15.6" x14ac:dyDescent="0.3">
      <c r="A7" s="1"/>
      <c r="C7" s="57" t="s">
        <v>262</v>
      </c>
      <c r="D7" s="120" t="s">
        <v>240</v>
      </c>
      <c r="E7" s="121"/>
      <c r="F7" s="11"/>
      <c r="G7" s="70" t="s">
        <v>263</v>
      </c>
      <c r="H7" s="113">
        <f ca="1">-H7</f>
        <v>0</v>
      </c>
      <c r="I7" s="113">
        <v>0</v>
      </c>
      <c r="J7" s="113">
        <v>0</v>
      </c>
      <c r="K7" s="114">
        <f>E12</f>
        <v>0</v>
      </c>
    </row>
    <row r="8" spans="1:11" ht="15.6" x14ac:dyDescent="0.3">
      <c r="A8" s="1"/>
      <c r="C8" s="57" t="s">
        <v>264</v>
      </c>
      <c r="D8" s="120" t="s">
        <v>240</v>
      </c>
      <c r="E8" s="122"/>
      <c r="F8" s="11"/>
      <c r="G8" s="70" t="s">
        <v>233</v>
      </c>
      <c r="H8" s="65">
        <f>E$7</f>
        <v>0</v>
      </c>
      <c r="I8" s="123">
        <f>E$8*K7</f>
        <v>0</v>
      </c>
      <c r="J8" s="123">
        <f>H8-I8</f>
        <v>0</v>
      </c>
      <c r="K8" s="114">
        <f>K7-J8</f>
        <v>0</v>
      </c>
    </row>
    <row r="9" spans="1:11" ht="15.6" x14ac:dyDescent="0.3">
      <c r="A9" s="1"/>
      <c r="C9" s="59" t="s">
        <v>265</v>
      </c>
      <c r="D9" s="124" t="s">
        <v>240</v>
      </c>
      <c r="E9" s="125"/>
      <c r="F9" s="11"/>
      <c r="G9" s="70" t="s">
        <v>234</v>
      </c>
      <c r="H9" s="65">
        <f>E$7</f>
        <v>0</v>
      </c>
      <c r="I9" s="123">
        <f>E$8*K8</f>
        <v>0</v>
      </c>
      <c r="J9" s="123">
        <f>H9-I9</f>
        <v>0</v>
      </c>
      <c r="K9" s="114">
        <f>K8-J9</f>
        <v>0</v>
      </c>
    </row>
    <row r="10" spans="1:11" ht="15.6" x14ac:dyDescent="0.3">
      <c r="A10" s="1"/>
      <c r="C10" s="11"/>
      <c r="D10" s="11"/>
      <c r="E10" s="11"/>
      <c r="F10" s="11"/>
      <c r="G10" s="70" t="s">
        <v>235</v>
      </c>
      <c r="H10" s="65">
        <f>E$7</f>
        <v>0</v>
      </c>
      <c r="I10" s="123">
        <f>E$8*K9</f>
        <v>0</v>
      </c>
      <c r="J10" s="123">
        <f>H10-I10</f>
        <v>0</v>
      </c>
      <c r="K10" s="114">
        <f>K9-J10</f>
        <v>0</v>
      </c>
    </row>
    <row r="11" spans="1:11" ht="18" x14ac:dyDescent="0.35">
      <c r="A11" s="1"/>
      <c r="C11" s="293" t="s">
        <v>266</v>
      </c>
      <c r="D11" s="297"/>
      <c r="E11" s="294"/>
      <c r="F11" s="11"/>
      <c r="G11" s="59" t="s">
        <v>163</v>
      </c>
      <c r="H11" s="126">
        <f>SUM(H8:H10)</f>
        <v>0</v>
      </c>
      <c r="I11" s="126">
        <f>SUM(I8:I10)</f>
        <v>0</v>
      </c>
      <c r="J11" s="126">
        <f>SUM(J8:J10)</f>
        <v>0</v>
      </c>
      <c r="K11" s="69">
        <v>0</v>
      </c>
    </row>
    <row r="12" spans="1:11" ht="15.6" x14ac:dyDescent="0.3">
      <c r="A12" s="1"/>
      <c r="C12" s="57" t="s">
        <v>261</v>
      </c>
      <c r="D12" s="120" t="s">
        <v>240</v>
      </c>
      <c r="E12" s="127">
        <f>IFERROR(E7*(1-(1+E8)^(-E9))/E8, 0)</f>
        <v>0</v>
      </c>
      <c r="F12" s="11"/>
      <c r="G12" s="11"/>
      <c r="H12" s="11"/>
      <c r="I12" s="11"/>
      <c r="J12" s="11"/>
      <c r="K12" s="11"/>
    </row>
    <row r="13" spans="1:11" ht="15.6" x14ac:dyDescent="0.3">
      <c r="A13" s="1"/>
      <c r="C13" s="298" t="s">
        <v>267</v>
      </c>
      <c r="D13" s="299"/>
      <c r="E13" s="300"/>
      <c r="F13" s="11"/>
      <c r="G13" s="11"/>
      <c r="H13" s="11"/>
      <c r="I13" s="11"/>
      <c r="J13" s="11"/>
      <c r="K13" s="11"/>
    </row>
    <row r="14" spans="1:11" ht="15.6" x14ac:dyDescent="0.3">
      <c r="A14" s="1"/>
      <c r="C14" s="57" t="s">
        <v>268</v>
      </c>
      <c r="D14" s="120" t="s">
        <v>240</v>
      </c>
      <c r="E14" s="114">
        <f>E7*E9</f>
        <v>0</v>
      </c>
      <c r="F14" s="11"/>
      <c r="G14" s="11"/>
      <c r="H14" s="11"/>
      <c r="I14" s="11"/>
      <c r="J14" s="11"/>
      <c r="K14" s="11"/>
    </row>
    <row r="15" spans="1:11" ht="15.6" x14ac:dyDescent="0.3">
      <c r="A15" s="1"/>
      <c r="C15" s="57" t="s">
        <v>261</v>
      </c>
      <c r="D15" s="120" t="s">
        <v>240</v>
      </c>
      <c r="E15" s="114">
        <f>E12</f>
        <v>0</v>
      </c>
      <c r="F15" s="11"/>
      <c r="G15" s="292" t="s">
        <v>238</v>
      </c>
      <c r="H15" s="292"/>
      <c r="I15" s="292"/>
      <c r="J15" s="292"/>
      <c r="K15" s="11"/>
    </row>
    <row r="16" spans="1:11" ht="15.6" x14ac:dyDescent="0.3">
      <c r="A16" s="1"/>
      <c r="C16" s="59" t="s">
        <v>269</v>
      </c>
      <c r="D16" s="124" t="s">
        <v>240</v>
      </c>
      <c r="E16" s="69">
        <f>E14-E15</f>
        <v>0</v>
      </c>
      <c r="F16" s="11"/>
      <c r="G16" s="11"/>
      <c r="H16" s="11"/>
      <c r="I16" s="11"/>
      <c r="J16" s="11"/>
      <c r="K16" s="11"/>
    </row>
    <row r="17" spans="1:11" ht="18" x14ac:dyDescent="0.35">
      <c r="A17" s="1"/>
      <c r="C17" s="11"/>
      <c r="D17" s="11"/>
      <c r="E17" s="11"/>
      <c r="F17" s="11"/>
      <c r="G17" s="83" t="s">
        <v>270</v>
      </c>
      <c r="H17" s="84" t="s">
        <v>84</v>
      </c>
      <c r="I17" s="116" t="s">
        <v>135</v>
      </c>
      <c r="J17" s="77" t="s">
        <v>136</v>
      </c>
      <c r="K17" s="11"/>
    </row>
    <row r="18" spans="1:11" ht="15.6" x14ac:dyDescent="0.3">
      <c r="A18" s="1"/>
      <c r="C18" s="11"/>
      <c r="D18" s="11"/>
      <c r="E18" s="11"/>
      <c r="F18" s="11"/>
      <c r="G18" s="128">
        <v>44927</v>
      </c>
      <c r="H18" s="113" t="s">
        <v>271</v>
      </c>
      <c r="I18" s="65">
        <f>E5</f>
        <v>0</v>
      </c>
      <c r="J18" s="66"/>
      <c r="K18" s="11"/>
    </row>
    <row r="19" spans="1:11" ht="15.6" x14ac:dyDescent="0.3">
      <c r="A19" s="1"/>
      <c r="C19" s="11"/>
      <c r="D19" s="11"/>
      <c r="E19" s="11"/>
      <c r="F19" s="11"/>
      <c r="G19" s="57"/>
      <c r="H19" s="71" t="s">
        <v>272</v>
      </c>
      <c r="I19" s="113"/>
      <c r="J19" s="114">
        <f>E15</f>
        <v>0</v>
      </c>
      <c r="K19" s="11"/>
    </row>
    <row r="20" spans="1:11" ht="15.6" x14ac:dyDescent="0.3">
      <c r="A20" s="1"/>
      <c r="C20" s="11"/>
      <c r="D20" s="11"/>
      <c r="E20" s="11"/>
      <c r="F20" s="11"/>
      <c r="G20" s="59"/>
      <c r="H20" s="129" t="s">
        <v>273</v>
      </c>
      <c r="I20" s="68"/>
      <c r="J20" s="69">
        <f>E6</f>
        <v>0</v>
      </c>
      <c r="K20" s="11"/>
    </row>
    <row r="21" spans="1:11" ht="15.6" x14ac:dyDescent="0.3">
      <c r="A21" s="1"/>
      <c r="C21" s="11"/>
      <c r="D21" s="11"/>
      <c r="E21" s="11"/>
      <c r="F21" s="11"/>
      <c r="G21" s="128">
        <v>45292</v>
      </c>
      <c r="H21" s="113" t="s">
        <v>272</v>
      </c>
      <c r="I21" s="65">
        <f>J8</f>
        <v>0</v>
      </c>
      <c r="J21" s="66"/>
      <c r="K21" s="11"/>
    </row>
    <row r="22" spans="1:11" ht="15.6" x14ac:dyDescent="0.3">
      <c r="A22" s="1"/>
      <c r="C22" s="11"/>
      <c r="D22" s="11"/>
      <c r="E22" s="11"/>
      <c r="F22" s="11"/>
      <c r="G22" s="112"/>
      <c r="H22" s="113" t="s">
        <v>274</v>
      </c>
      <c r="I22" s="123">
        <f>I8</f>
        <v>0</v>
      </c>
      <c r="J22" s="66"/>
      <c r="K22" s="11"/>
    </row>
    <row r="23" spans="1:11" ht="15.6" x14ac:dyDescent="0.3">
      <c r="A23" s="1"/>
      <c r="C23" s="11"/>
      <c r="D23" s="11"/>
      <c r="E23" s="11"/>
      <c r="F23" s="11"/>
      <c r="G23" s="67"/>
      <c r="H23" s="68" t="s">
        <v>273</v>
      </c>
      <c r="I23" s="68"/>
      <c r="J23" s="69">
        <f>SUM(I21:I22)</f>
        <v>0</v>
      </c>
      <c r="K23" s="11"/>
    </row>
    <row r="24" spans="1:11" ht="15.6" x14ac:dyDescent="0.3">
      <c r="A24" s="1"/>
      <c r="C24" s="11"/>
      <c r="D24" s="11"/>
      <c r="E24" s="11"/>
      <c r="F24" s="11"/>
      <c r="G24" s="128">
        <v>45658</v>
      </c>
      <c r="H24" s="113" t="s">
        <v>272</v>
      </c>
      <c r="I24" s="65">
        <f>J9</f>
        <v>0</v>
      </c>
      <c r="J24" s="66"/>
      <c r="K24" s="11"/>
    </row>
    <row r="25" spans="1:11" ht="15.6" x14ac:dyDescent="0.3">
      <c r="A25" s="1"/>
      <c r="C25" s="11"/>
      <c r="D25" s="11"/>
      <c r="E25" s="11"/>
      <c r="F25" s="11"/>
      <c r="G25" s="112"/>
      <c r="H25" s="113" t="s">
        <v>274</v>
      </c>
      <c r="I25" s="123">
        <f>$I$9</f>
        <v>0</v>
      </c>
      <c r="J25" s="66"/>
      <c r="K25" s="11"/>
    </row>
    <row r="26" spans="1:11" ht="15.6" x14ac:dyDescent="0.3">
      <c r="A26" s="1"/>
      <c r="C26" s="11"/>
      <c r="D26" s="11"/>
      <c r="E26" s="11"/>
      <c r="F26" s="11"/>
      <c r="G26" s="67"/>
      <c r="H26" s="68" t="s">
        <v>273</v>
      </c>
      <c r="I26" s="68"/>
      <c r="J26" s="69">
        <f>SUM(I24:I25)</f>
        <v>0</v>
      </c>
      <c r="K26" s="11"/>
    </row>
    <row r="27" spans="1:11" ht="15.6" x14ac:dyDescent="0.3">
      <c r="A27" s="1"/>
      <c r="C27" s="11"/>
      <c r="D27" s="11"/>
      <c r="E27" s="11"/>
      <c r="F27" s="11"/>
      <c r="G27" s="128">
        <v>46023</v>
      </c>
      <c r="H27" s="113" t="s">
        <v>272</v>
      </c>
      <c r="I27" s="65">
        <f>J10</f>
        <v>0</v>
      </c>
      <c r="J27" s="66"/>
      <c r="K27" s="11"/>
    </row>
    <row r="28" spans="1:11" ht="15.6" x14ac:dyDescent="0.3">
      <c r="A28" s="1"/>
      <c r="C28" s="11"/>
      <c r="D28" s="11"/>
      <c r="E28" s="11"/>
      <c r="F28" s="11"/>
      <c r="G28" s="57"/>
      <c r="H28" s="113" t="s">
        <v>274</v>
      </c>
      <c r="I28" s="123">
        <f>$I$10</f>
        <v>0</v>
      </c>
      <c r="J28" s="66"/>
      <c r="K28" s="11"/>
    </row>
    <row r="29" spans="1:11" ht="15.6" x14ac:dyDescent="0.3">
      <c r="A29" s="1"/>
      <c r="C29" s="11"/>
      <c r="D29" s="11"/>
      <c r="E29" s="11"/>
      <c r="F29" s="11"/>
      <c r="G29" s="59"/>
      <c r="H29" s="68" t="s">
        <v>273</v>
      </c>
      <c r="I29" s="68"/>
      <c r="J29" s="69">
        <f>SUM(I27:I28)</f>
        <v>0</v>
      </c>
      <c r="K29" s="11"/>
    </row>
    <row r="30" spans="1:11" x14ac:dyDescent="0.3">
      <c r="A30" s="1"/>
      <c r="I30" s="241"/>
      <c r="J30" s="241"/>
    </row>
    <row r="31" spans="1:11" x14ac:dyDescent="0.3">
      <c r="A31" s="1"/>
    </row>
    <row r="32" spans="1: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sheetData>
  <mergeCells count="5">
    <mergeCell ref="C4:E4"/>
    <mergeCell ref="G5:K5"/>
    <mergeCell ref="C11:E11"/>
    <mergeCell ref="C13:E13"/>
    <mergeCell ref="G15:J1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8B436-760D-4E51-8C10-F97CFCD5FD22}">
  <dimension ref="A1:T75"/>
  <sheetViews>
    <sheetView topLeftCell="A35" zoomScale="85" zoomScaleNormal="85" workbookViewId="0"/>
  </sheetViews>
  <sheetFormatPr defaultRowHeight="14.4" x14ac:dyDescent="0.3"/>
  <cols>
    <col min="1" max="1" width="44.109375" customWidth="1"/>
    <col min="4" max="4" width="27.44140625" customWidth="1"/>
    <col min="5" max="5" width="21.88671875" customWidth="1"/>
    <col min="6" max="6" width="26.5546875" customWidth="1"/>
    <col min="9" max="9" width="24.5546875" customWidth="1"/>
    <col min="10" max="10" width="22.6640625" customWidth="1"/>
    <col min="11" max="11" width="24" customWidth="1"/>
    <col min="12" max="12" width="19.5546875" customWidth="1"/>
    <col min="16" max="16" width="30.33203125" customWidth="1"/>
    <col min="17" max="17" width="24.6640625" customWidth="1"/>
    <col min="18" max="18" width="22.88671875" customWidth="1"/>
    <col min="19" max="19" width="31.109375" customWidth="1"/>
    <col min="20" max="20" width="29.5546875" customWidth="1"/>
  </cols>
  <sheetData>
    <row r="1" spans="1:20" x14ac:dyDescent="0.3">
      <c r="A1" s="1"/>
      <c r="C1" s="11"/>
      <c r="D1" s="11"/>
      <c r="E1" s="11"/>
      <c r="F1" s="11"/>
      <c r="G1" s="11"/>
      <c r="H1" s="11"/>
      <c r="I1" s="11"/>
      <c r="J1" s="11"/>
      <c r="K1" s="11"/>
      <c r="L1" s="11"/>
      <c r="M1" s="11"/>
      <c r="N1" s="11"/>
      <c r="O1" s="11"/>
      <c r="P1" s="11"/>
      <c r="Q1" s="11"/>
      <c r="R1" s="11"/>
      <c r="S1" s="11"/>
      <c r="T1" s="11"/>
    </row>
    <row r="2" spans="1:20" ht="18" x14ac:dyDescent="0.35">
      <c r="A2" s="1"/>
      <c r="C2" s="11"/>
      <c r="D2" s="293" t="s">
        <v>212</v>
      </c>
      <c r="E2" s="294"/>
      <c r="F2" s="11"/>
      <c r="G2" s="11"/>
      <c r="H2" s="11"/>
      <c r="I2" s="11"/>
      <c r="J2" s="11"/>
      <c r="K2" s="11"/>
      <c r="L2" s="11"/>
      <c r="M2" s="11"/>
      <c r="N2" s="11"/>
      <c r="O2" s="11"/>
      <c r="P2" s="11"/>
      <c r="Q2" s="11"/>
      <c r="R2" s="11"/>
      <c r="S2" s="11"/>
      <c r="T2" s="11"/>
    </row>
    <row r="3" spans="1:20" ht="15.6" x14ac:dyDescent="0.3">
      <c r="A3" s="1"/>
      <c r="C3" s="11"/>
      <c r="D3" s="57" t="s">
        <v>213</v>
      </c>
      <c r="E3" s="58"/>
      <c r="F3" s="11"/>
      <c r="G3" s="11"/>
      <c r="H3" s="11"/>
      <c r="I3" s="11"/>
      <c r="J3" s="11"/>
      <c r="K3" s="11"/>
      <c r="L3" s="11"/>
      <c r="M3" s="11"/>
      <c r="N3" s="11"/>
      <c r="O3" s="11"/>
      <c r="P3" s="11"/>
      <c r="Q3" s="11"/>
      <c r="R3" s="11"/>
      <c r="S3" s="11"/>
      <c r="T3" s="11"/>
    </row>
    <row r="4" spans="1:20" ht="15.6" x14ac:dyDescent="0.3">
      <c r="A4" s="1"/>
      <c r="C4" s="11"/>
      <c r="D4" s="57" t="s">
        <v>214</v>
      </c>
      <c r="E4" s="58"/>
      <c r="F4" s="11"/>
      <c r="G4" s="11"/>
      <c r="H4" s="11"/>
      <c r="I4" s="11"/>
      <c r="J4" s="11"/>
      <c r="K4" s="11"/>
      <c r="L4" s="11"/>
      <c r="M4" s="11"/>
      <c r="N4" s="11"/>
      <c r="O4" s="11"/>
      <c r="P4" s="11"/>
      <c r="Q4" s="11"/>
      <c r="R4" s="11"/>
      <c r="S4" s="11"/>
      <c r="T4" s="11"/>
    </row>
    <row r="5" spans="1:20" ht="15.6" x14ac:dyDescent="0.3">
      <c r="A5" s="1"/>
      <c r="C5" s="11"/>
      <c r="D5" s="59" t="s">
        <v>215</v>
      </c>
      <c r="E5" s="60"/>
      <c r="F5" s="11"/>
      <c r="G5" s="11"/>
      <c r="H5" s="11"/>
      <c r="I5" s="11"/>
      <c r="J5" s="11"/>
      <c r="K5" s="11"/>
      <c r="L5" s="11"/>
      <c r="M5" s="11"/>
      <c r="N5" s="11"/>
      <c r="O5" s="11"/>
      <c r="P5" s="11"/>
      <c r="Q5" s="11"/>
      <c r="R5" s="11"/>
      <c r="S5" s="11"/>
      <c r="T5" s="11"/>
    </row>
    <row r="6" spans="1:20" x14ac:dyDescent="0.3">
      <c r="A6" s="1"/>
      <c r="C6" s="11"/>
      <c r="D6" s="11"/>
      <c r="E6" s="11"/>
      <c r="F6" s="11"/>
      <c r="G6" s="11"/>
      <c r="H6" s="11"/>
      <c r="I6" s="11"/>
      <c r="J6" s="11"/>
      <c r="K6" s="11"/>
      <c r="L6" s="11"/>
      <c r="M6" s="11"/>
      <c r="N6" s="11"/>
      <c r="O6" s="11"/>
      <c r="P6" s="11"/>
      <c r="Q6" s="11"/>
      <c r="R6" s="11"/>
      <c r="S6" s="11"/>
      <c r="T6" s="11"/>
    </row>
    <row r="7" spans="1:20" ht="21" x14ac:dyDescent="0.4">
      <c r="A7" s="1"/>
      <c r="C7" s="61" t="s">
        <v>216</v>
      </c>
      <c r="D7" s="62" t="s">
        <v>217</v>
      </c>
      <c r="E7" s="11"/>
      <c r="F7" s="11"/>
      <c r="G7" s="11"/>
      <c r="H7" s="75" t="s">
        <v>275</v>
      </c>
      <c r="I7" s="62" t="s">
        <v>230</v>
      </c>
      <c r="J7" s="11"/>
      <c r="K7" s="11"/>
      <c r="L7" s="11"/>
      <c r="M7" s="11"/>
      <c r="N7" s="75" t="s">
        <v>276</v>
      </c>
      <c r="O7" s="75"/>
      <c r="P7" s="75" t="s">
        <v>277</v>
      </c>
      <c r="Q7" s="11"/>
      <c r="R7" s="11"/>
      <c r="S7" s="11"/>
      <c r="T7" s="11"/>
    </row>
    <row r="8" spans="1:20" ht="21" x14ac:dyDescent="0.4">
      <c r="A8" s="1"/>
      <c r="C8" s="61"/>
      <c r="D8" s="62"/>
      <c r="E8" s="11"/>
      <c r="F8" s="11"/>
      <c r="G8" s="11"/>
      <c r="H8" s="76"/>
      <c r="I8" s="76"/>
      <c r="J8" s="11"/>
      <c r="K8" s="11"/>
      <c r="L8" s="11"/>
      <c r="M8" s="11"/>
      <c r="N8" s="11"/>
      <c r="O8" s="11"/>
      <c r="P8" s="11"/>
      <c r="Q8" s="11"/>
      <c r="R8" s="11"/>
      <c r="S8" s="11"/>
      <c r="T8" s="11"/>
    </row>
    <row r="9" spans="1:20" ht="18" x14ac:dyDescent="0.35">
      <c r="A9" s="1"/>
      <c r="C9" s="11"/>
      <c r="D9" s="63" t="s">
        <v>218</v>
      </c>
      <c r="E9" s="11"/>
      <c r="F9" s="11"/>
      <c r="G9" s="11"/>
      <c r="H9" s="165" t="s">
        <v>223</v>
      </c>
      <c r="I9" s="165" t="s">
        <v>231</v>
      </c>
      <c r="J9" s="165" t="s">
        <v>224</v>
      </c>
      <c r="K9" s="165" t="s">
        <v>79</v>
      </c>
      <c r="L9" s="165" t="s">
        <v>232</v>
      </c>
      <c r="M9" s="11"/>
      <c r="N9" s="11"/>
      <c r="O9" s="11"/>
      <c r="P9" s="305" t="s">
        <v>278</v>
      </c>
      <c r="Q9" s="306"/>
      <c r="R9" s="11"/>
      <c r="S9" s="11"/>
      <c r="T9" s="11"/>
    </row>
    <row r="10" spans="1:20" ht="15.6" x14ac:dyDescent="0.3">
      <c r="A10" s="1"/>
      <c r="C10" s="11"/>
      <c r="D10" s="64">
        <f>IFERROR((E3-E4)/E5, 0)</f>
        <v>0</v>
      </c>
      <c r="E10" s="11"/>
      <c r="F10" s="11"/>
      <c r="G10" s="11"/>
      <c r="H10" s="133" t="s">
        <v>233</v>
      </c>
      <c r="I10" s="134">
        <f>E$3</f>
        <v>0</v>
      </c>
      <c r="J10" s="135"/>
      <c r="K10" s="134">
        <f>I10*J10</f>
        <v>0</v>
      </c>
      <c r="L10" s="136">
        <f>I10-K10</f>
        <v>0</v>
      </c>
      <c r="M10" s="11"/>
      <c r="N10" s="11"/>
      <c r="O10" s="11"/>
      <c r="P10" s="137" t="s">
        <v>279</v>
      </c>
      <c r="Q10" s="138"/>
      <c r="R10" s="11"/>
      <c r="S10" s="11"/>
      <c r="T10" s="11"/>
    </row>
    <row r="11" spans="1:20" x14ac:dyDescent="0.3">
      <c r="A11" s="1"/>
      <c r="C11" s="11"/>
      <c r="D11" s="11"/>
      <c r="E11" s="11"/>
      <c r="F11" s="11"/>
      <c r="G11" s="11"/>
      <c r="H11" s="133" t="s">
        <v>234</v>
      </c>
      <c r="I11" s="134">
        <f>L10</f>
        <v>0</v>
      </c>
      <c r="J11" s="139">
        <f>J$10</f>
        <v>0</v>
      </c>
      <c r="K11" s="134">
        <f t="shared" ref="K11:K19" si="0">I11*J11</f>
        <v>0</v>
      </c>
      <c r="L11" s="136">
        <f>I11-K11</f>
        <v>0</v>
      </c>
      <c r="M11" s="11"/>
      <c r="N11" s="11"/>
      <c r="O11" s="11"/>
      <c r="P11" s="137" t="s">
        <v>280</v>
      </c>
      <c r="Q11" s="138"/>
      <c r="R11" s="11"/>
      <c r="S11" s="11"/>
      <c r="T11" s="11"/>
    </row>
    <row r="12" spans="1:20" x14ac:dyDescent="0.3">
      <c r="A12" s="1"/>
      <c r="C12" s="11"/>
      <c r="D12" s="162" t="s">
        <v>84</v>
      </c>
      <c r="E12" s="163" t="s">
        <v>135</v>
      </c>
      <c r="F12" s="164" t="s">
        <v>136</v>
      </c>
      <c r="G12" s="11"/>
      <c r="H12" s="133" t="s">
        <v>235</v>
      </c>
      <c r="I12" s="134">
        <f>L11</f>
        <v>0</v>
      </c>
      <c r="J12" s="139">
        <f t="shared" ref="J12:J19" si="1">J$11</f>
        <v>0</v>
      </c>
      <c r="K12" s="134">
        <f t="shared" si="0"/>
        <v>0</v>
      </c>
      <c r="L12" s="136">
        <f t="shared" ref="L12:L19" si="2">I12-K12</f>
        <v>0</v>
      </c>
      <c r="M12" s="11"/>
      <c r="N12" s="11"/>
      <c r="O12" s="11"/>
      <c r="P12" s="137" t="s">
        <v>281</v>
      </c>
      <c r="Q12" s="138"/>
      <c r="R12" s="11"/>
      <c r="S12" s="11"/>
      <c r="T12" s="11"/>
    </row>
    <row r="13" spans="1:20" x14ac:dyDescent="0.3">
      <c r="A13" s="1"/>
      <c r="C13" s="11"/>
      <c r="D13" s="140" t="s">
        <v>79</v>
      </c>
      <c r="E13" s="74">
        <f>D$10</f>
        <v>0</v>
      </c>
      <c r="F13" s="141"/>
      <c r="G13" s="11"/>
      <c r="H13" s="133" t="s">
        <v>236</v>
      </c>
      <c r="I13" s="134">
        <f t="shared" ref="I13:I19" si="3">L12</f>
        <v>0</v>
      </c>
      <c r="J13" s="139">
        <f t="shared" si="1"/>
        <v>0</v>
      </c>
      <c r="K13" s="134">
        <f t="shared" si="0"/>
        <v>0</v>
      </c>
      <c r="L13" s="136">
        <f t="shared" si="2"/>
        <v>0</v>
      </c>
      <c r="M13" s="11"/>
      <c r="N13" s="11"/>
      <c r="O13" s="11"/>
      <c r="P13" s="137" t="s">
        <v>282</v>
      </c>
      <c r="Q13" s="138"/>
      <c r="R13" s="11"/>
      <c r="S13" s="11"/>
      <c r="T13" s="11"/>
    </row>
    <row r="14" spans="1:20" x14ac:dyDescent="0.3">
      <c r="A14" s="1"/>
      <c r="C14" s="11"/>
      <c r="D14" s="142" t="s">
        <v>220</v>
      </c>
      <c r="E14" s="143"/>
      <c r="F14" s="144">
        <f>E$13</f>
        <v>0</v>
      </c>
      <c r="G14" s="11"/>
      <c r="H14" s="133" t="s">
        <v>237</v>
      </c>
      <c r="I14" s="134">
        <f t="shared" si="3"/>
        <v>0</v>
      </c>
      <c r="J14" s="139">
        <f t="shared" si="1"/>
        <v>0</v>
      </c>
      <c r="K14" s="134">
        <f t="shared" si="0"/>
        <v>0</v>
      </c>
      <c r="L14" s="136">
        <f t="shared" si="2"/>
        <v>0</v>
      </c>
      <c r="M14" s="11"/>
      <c r="N14" s="11"/>
      <c r="O14" s="11"/>
      <c r="P14" s="137" t="s">
        <v>283</v>
      </c>
      <c r="Q14" s="138"/>
      <c r="R14" s="11"/>
      <c r="S14" s="11"/>
      <c r="T14" s="11"/>
    </row>
    <row r="15" spans="1:20" x14ac:dyDescent="0.3">
      <c r="A15" s="1"/>
      <c r="C15" s="11"/>
      <c r="D15" s="11"/>
      <c r="E15" s="11"/>
      <c r="F15" s="11"/>
      <c r="G15" s="11"/>
      <c r="H15" s="133" t="s">
        <v>284</v>
      </c>
      <c r="I15" s="134">
        <f t="shared" si="3"/>
        <v>0</v>
      </c>
      <c r="J15" s="139">
        <f t="shared" si="1"/>
        <v>0</v>
      </c>
      <c r="K15" s="134">
        <f t="shared" si="0"/>
        <v>0</v>
      </c>
      <c r="L15" s="136">
        <f t="shared" si="2"/>
        <v>0</v>
      </c>
      <c r="M15" s="11"/>
      <c r="N15" s="11"/>
      <c r="O15" s="11"/>
      <c r="P15" s="137" t="s">
        <v>285</v>
      </c>
      <c r="Q15" s="138"/>
      <c r="R15" s="11"/>
      <c r="S15" s="11"/>
      <c r="T15" s="11"/>
    </row>
    <row r="16" spans="1:20" x14ac:dyDescent="0.3">
      <c r="A16" s="1"/>
      <c r="C16" s="11"/>
      <c r="D16" s="162" t="s">
        <v>84</v>
      </c>
      <c r="E16" s="163" t="s">
        <v>135</v>
      </c>
      <c r="F16" s="164" t="s">
        <v>136</v>
      </c>
      <c r="G16" s="11"/>
      <c r="H16" s="133" t="s">
        <v>286</v>
      </c>
      <c r="I16" s="134">
        <f t="shared" si="3"/>
        <v>0</v>
      </c>
      <c r="J16" s="139">
        <f t="shared" si="1"/>
        <v>0</v>
      </c>
      <c r="K16" s="134">
        <f t="shared" si="0"/>
        <v>0</v>
      </c>
      <c r="L16" s="136">
        <f t="shared" si="2"/>
        <v>0</v>
      </c>
      <c r="M16" s="11"/>
      <c r="N16" s="11"/>
      <c r="O16" s="11"/>
      <c r="P16" s="137" t="s">
        <v>287</v>
      </c>
      <c r="Q16" s="138"/>
      <c r="R16" s="11"/>
      <c r="S16" s="11"/>
      <c r="T16" s="11"/>
    </row>
    <row r="17" spans="1:20" x14ac:dyDescent="0.3">
      <c r="A17" s="1"/>
      <c r="C17" s="11"/>
      <c r="D17" s="140" t="s">
        <v>79</v>
      </c>
      <c r="E17" s="74">
        <f>D$10</f>
        <v>0</v>
      </c>
      <c r="F17" s="141"/>
      <c r="G17" s="11"/>
      <c r="H17" s="133" t="s">
        <v>288</v>
      </c>
      <c r="I17" s="134">
        <f t="shared" si="3"/>
        <v>0</v>
      </c>
      <c r="J17" s="139">
        <f t="shared" si="1"/>
        <v>0</v>
      </c>
      <c r="K17" s="134">
        <f t="shared" si="0"/>
        <v>0</v>
      </c>
      <c r="L17" s="136">
        <f t="shared" si="2"/>
        <v>0</v>
      </c>
      <c r="M17" s="11"/>
      <c r="N17" s="11"/>
      <c r="O17" s="11"/>
      <c r="P17" s="137" t="s">
        <v>289</v>
      </c>
      <c r="Q17" s="138"/>
      <c r="R17" s="11"/>
      <c r="S17" s="11"/>
      <c r="T17" s="11"/>
    </row>
    <row r="18" spans="1:20" x14ac:dyDescent="0.3">
      <c r="A18" s="1"/>
      <c r="C18" s="11"/>
      <c r="D18" s="142" t="s">
        <v>220</v>
      </c>
      <c r="E18" s="143"/>
      <c r="F18" s="144">
        <f>E$13</f>
        <v>0</v>
      </c>
      <c r="G18" s="11"/>
      <c r="H18" s="133" t="s">
        <v>290</v>
      </c>
      <c r="I18" s="134">
        <f t="shared" si="3"/>
        <v>0</v>
      </c>
      <c r="J18" s="139">
        <f t="shared" si="1"/>
        <v>0</v>
      </c>
      <c r="K18" s="134">
        <f t="shared" si="0"/>
        <v>0</v>
      </c>
      <c r="L18" s="136">
        <f t="shared" si="2"/>
        <v>0</v>
      </c>
      <c r="M18" s="11"/>
      <c r="N18" s="11"/>
      <c r="O18" s="11"/>
      <c r="P18" s="137" t="s">
        <v>291</v>
      </c>
      <c r="Q18" s="138"/>
      <c r="R18" s="11"/>
      <c r="S18" s="11"/>
      <c r="T18" s="11"/>
    </row>
    <row r="19" spans="1:20" x14ac:dyDescent="0.3">
      <c r="A19" s="1"/>
      <c r="C19" s="11"/>
      <c r="D19" s="11"/>
      <c r="E19" s="11"/>
      <c r="F19" s="11"/>
      <c r="G19" s="11"/>
      <c r="H19" s="145" t="s">
        <v>292</v>
      </c>
      <c r="I19" s="146">
        <f t="shared" si="3"/>
        <v>0</v>
      </c>
      <c r="J19" s="147">
        <f t="shared" si="1"/>
        <v>0</v>
      </c>
      <c r="K19" s="146">
        <f t="shared" si="0"/>
        <v>0</v>
      </c>
      <c r="L19" s="148">
        <f t="shared" si="2"/>
        <v>0</v>
      </c>
      <c r="M19" s="11"/>
      <c r="N19" s="11"/>
      <c r="O19" s="11"/>
      <c r="P19" s="137" t="s">
        <v>293</v>
      </c>
      <c r="Q19" s="149"/>
      <c r="R19" s="11"/>
      <c r="S19" s="11"/>
      <c r="T19" s="11"/>
    </row>
    <row r="20" spans="1:20" x14ac:dyDescent="0.3">
      <c r="A20" s="1"/>
      <c r="C20" s="11"/>
      <c r="D20" s="162" t="s">
        <v>84</v>
      </c>
      <c r="E20" s="163" t="s">
        <v>135</v>
      </c>
      <c r="F20" s="164" t="s">
        <v>136</v>
      </c>
      <c r="G20" s="11"/>
      <c r="H20" s="11"/>
      <c r="I20" s="11"/>
      <c r="J20" s="11"/>
      <c r="K20" s="11"/>
      <c r="L20" s="11"/>
      <c r="M20" s="11"/>
      <c r="N20" s="11"/>
      <c r="O20" s="11"/>
      <c r="P20" s="150" t="s">
        <v>294</v>
      </c>
      <c r="Q20" s="151">
        <f>SUM(Q10:Q19)</f>
        <v>0</v>
      </c>
      <c r="R20" s="11"/>
      <c r="S20" s="11"/>
      <c r="T20" s="11"/>
    </row>
    <row r="21" spans="1:20" x14ac:dyDescent="0.3">
      <c r="A21" s="1"/>
      <c r="C21" s="11"/>
      <c r="D21" s="140" t="s">
        <v>79</v>
      </c>
      <c r="E21" s="74">
        <f>D$10</f>
        <v>0</v>
      </c>
      <c r="F21" s="141"/>
      <c r="G21" s="11"/>
      <c r="H21" s="11"/>
      <c r="I21" s="295" t="s">
        <v>238</v>
      </c>
      <c r="J21" s="295"/>
      <c r="K21" s="295"/>
      <c r="L21" s="11"/>
      <c r="M21" s="11"/>
      <c r="N21" s="11"/>
      <c r="O21" s="11"/>
      <c r="P21" s="11"/>
      <c r="Q21" s="11"/>
      <c r="R21" s="11"/>
      <c r="S21" s="11"/>
      <c r="T21" s="11"/>
    </row>
    <row r="22" spans="1:20" ht="16.2" customHeight="1" x14ac:dyDescent="0.3">
      <c r="A22" s="1"/>
      <c r="C22" s="11"/>
      <c r="D22" s="142" t="s">
        <v>220</v>
      </c>
      <c r="E22" s="143"/>
      <c r="F22" s="144">
        <f>E$13</f>
        <v>0</v>
      </c>
      <c r="G22" s="11"/>
      <c r="H22" s="11"/>
      <c r="I22" s="11"/>
      <c r="J22" s="11"/>
      <c r="K22" s="11"/>
      <c r="L22" s="11"/>
      <c r="M22" s="11"/>
      <c r="N22" s="11"/>
      <c r="O22" s="7" t="s">
        <v>257</v>
      </c>
      <c r="P22" s="166" t="s">
        <v>213</v>
      </c>
      <c r="Q22" s="166" t="s">
        <v>295</v>
      </c>
      <c r="R22" s="166" t="s">
        <v>224</v>
      </c>
      <c r="S22" s="166" t="s">
        <v>79</v>
      </c>
      <c r="T22" s="167" t="s">
        <v>296</v>
      </c>
    </row>
    <row r="23" spans="1:20" x14ac:dyDescent="0.3">
      <c r="A23" s="1"/>
      <c r="C23" s="11"/>
      <c r="D23" s="11"/>
      <c r="E23" s="11"/>
      <c r="F23" s="11"/>
      <c r="G23" s="11"/>
      <c r="H23" s="11"/>
      <c r="I23" s="162" t="s">
        <v>84</v>
      </c>
      <c r="J23" s="163" t="s">
        <v>135</v>
      </c>
      <c r="K23" s="164" t="s">
        <v>136</v>
      </c>
      <c r="L23" s="11"/>
      <c r="M23" s="11"/>
      <c r="N23" s="11"/>
      <c r="O23" s="152" t="s">
        <v>233</v>
      </c>
      <c r="P23" s="153">
        <f>E$4</f>
        <v>0</v>
      </c>
      <c r="Q23" s="153">
        <f>E$4-E$5</f>
        <v>0</v>
      </c>
      <c r="R23" s="154" t="str">
        <f>IF(OR(Q10=0,Q$20=0), "-",(Q10/1000)&amp;"/"&amp;(Q$20/1000))</f>
        <v>-</v>
      </c>
      <c r="S23" s="155">
        <f>IFERROR(Q23*(LEFT(R23,FIND("/",R23)-1)/MID(R23,FIND("/",R23)+1,LEN(R23))), 0)</f>
        <v>0</v>
      </c>
      <c r="T23" s="156">
        <f>Q23-S23</f>
        <v>0</v>
      </c>
    </row>
    <row r="24" spans="1:20" x14ac:dyDescent="0.3">
      <c r="A24" s="1"/>
      <c r="C24" s="11"/>
      <c r="D24" s="162" t="s">
        <v>84</v>
      </c>
      <c r="E24" s="163" t="s">
        <v>135</v>
      </c>
      <c r="F24" s="164" t="s">
        <v>136</v>
      </c>
      <c r="G24" s="11"/>
      <c r="H24" s="11"/>
      <c r="I24" s="140" t="s">
        <v>79</v>
      </c>
      <c r="J24" s="74">
        <f>INDEX($K$10:$K$19, 1)</f>
        <v>0</v>
      </c>
      <c r="K24" s="141"/>
      <c r="L24" s="11"/>
      <c r="M24" s="11"/>
      <c r="N24" s="11"/>
      <c r="O24" s="133" t="s">
        <v>234</v>
      </c>
      <c r="P24" s="134">
        <f t="shared" ref="P24:P32" si="4">E$4</f>
        <v>0</v>
      </c>
      <c r="Q24" s="134">
        <f t="shared" ref="Q24:Q32" si="5">E$4-E$5</f>
        <v>0</v>
      </c>
      <c r="R24" s="154" t="str">
        <f t="shared" ref="R24:R32" si="6">IF(OR(Q11=0,Q$20=0), "-",(Q11/1000)&amp;"/"&amp;(Q$20/1000))</f>
        <v>-</v>
      </c>
      <c r="S24" s="155">
        <f t="shared" ref="S24:S32" si="7">IFERROR(Q24*(LEFT(R24,FIND("/",R24)-1)/MID(R24,FIND("/",R24)+1,LEN(R24))), 0)</f>
        <v>0</v>
      </c>
      <c r="T24" s="136">
        <f>Q24-S24</f>
        <v>0</v>
      </c>
    </row>
    <row r="25" spans="1:20" x14ac:dyDescent="0.3">
      <c r="A25" s="1"/>
      <c r="C25" s="11"/>
      <c r="D25" s="140" t="s">
        <v>79</v>
      </c>
      <c r="E25" s="74">
        <f>D$10</f>
        <v>0</v>
      </c>
      <c r="F25" s="141"/>
      <c r="G25" s="11"/>
      <c r="H25" s="11"/>
      <c r="I25" s="142" t="s">
        <v>220</v>
      </c>
      <c r="J25" s="143"/>
      <c r="K25" s="144">
        <f>J24</f>
        <v>0</v>
      </c>
      <c r="L25" s="11"/>
      <c r="M25" s="11"/>
      <c r="N25" s="11"/>
      <c r="O25" s="133" t="s">
        <v>235</v>
      </c>
      <c r="P25" s="134">
        <f t="shared" si="4"/>
        <v>0</v>
      </c>
      <c r="Q25" s="134">
        <f t="shared" si="5"/>
        <v>0</v>
      </c>
      <c r="R25" s="154" t="str">
        <f t="shared" si="6"/>
        <v>-</v>
      </c>
      <c r="S25" s="155">
        <f t="shared" si="7"/>
        <v>0</v>
      </c>
      <c r="T25" s="136">
        <f t="shared" ref="T25:T32" si="8">Q25-S25</f>
        <v>0</v>
      </c>
    </row>
    <row r="26" spans="1:20" x14ac:dyDescent="0.3">
      <c r="A26" s="1"/>
      <c r="C26" s="11"/>
      <c r="D26" s="142" t="s">
        <v>220</v>
      </c>
      <c r="E26" s="143"/>
      <c r="F26" s="144">
        <f>E$13</f>
        <v>0</v>
      </c>
      <c r="G26" s="11"/>
      <c r="H26" s="11"/>
      <c r="I26" s="11"/>
      <c r="J26" s="11"/>
      <c r="K26" s="11"/>
      <c r="L26" s="11"/>
      <c r="M26" s="11"/>
      <c r="N26" s="11"/>
      <c r="O26" s="133" t="s">
        <v>236</v>
      </c>
      <c r="P26" s="134">
        <f t="shared" si="4"/>
        <v>0</v>
      </c>
      <c r="Q26" s="134">
        <f t="shared" si="5"/>
        <v>0</v>
      </c>
      <c r="R26" s="154" t="str">
        <f t="shared" si="6"/>
        <v>-</v>
      </c>
      <c r="S26" s="155">
        <f t="shared" si="7"/>
        <v>0</v>
      </c>
      <c r="T26" s="136">
        <f t="shared" si="8"/>
        <v>0</v>
      </c>
    </row>
    <row r="27" spans="1:20" x14ac:dyDescent="0.3">
      <c r="A27" s="1"/>
      <c r="C27" s="11"/>
      <c r="D27" s="11"/>
      <c r="E27" s="11"/>
      <c r="F27" s="11"/>
      <c r="G27" s="11"/>
      <c r="H27" s="11"/>
      <c r="I27" s="162" t="s">
        <v>84</v>
      </c>
      <c r="J27" s="163" t="s">
        <v>135</v>
      </c>
      <c r="K27" s="164" t="s">
        <v>136</v>
      </c>
      <c r="L27" s="11"/>
      <c r="M27" s="11"/>
      <c r="N27" s="11"/>
      <c r="O27" s="133" t="s">
        <v>237</v>
      </c>
      <c r="P27" s="134">
        <f t="shared" si="4"/>
        <v>0</v>
      </c>
      <c r="Q27" s="134">
        <f t="shared" si="5"/>
        <v>0</v>
      </c>
      <c r="R27" s="154" t="str">
        <f t="shared" si="6"/>
        <v>-</v>
      </c>
      <c r="S27" s="155">
        <f t="shared" si="7"/>
        <v>0</v>
      </c>
      <c r="T27" s="136">
        <f t="shared" si="8"/>
        <v>0</v>
      </c>
    </row>
    <row r="28" spans="1:20" x14ac:dyDescent="0.3">
      <c r="A28" s="1"/>
      <c r="C28" s="11"/>
      <c r="D28" s="162" t="s">
        <v>84</v>
      </c>
      <c r="E28" s="163" t="s">
        <v>135</v>
      </c>
      <c r="F28" s="164" t="s">
        <v>136</v>
      </c>
      <c r="G28" s="11"/>
      <c r="H28" s="11"/>
      <c r="I28" s="140" t="s">
        <v>79</v>
      </c>
      <c r="J28" s="74">
        <f>INDEX($K$10:$K$19, 2)</f>
        <v>0</v>
      </c>
      <c r="K28" s="141"/>
      <c r="L28" s="11"/>
      <c r="M28" s="11"/>
      <c r="N28" s="11"/>
      <c r="O28" s="133" t="s">
        <v>284</v>
      </c>
      <c r="P28" s="134">
        <f t="shared" si="4"/>
        <v>0</v>
      </c>
      <c r="Q28" s="134">
        <f t="shared" si="5"/>
        <v>0</v>
      </c>
      <c r="R28" s="154" t="str">
        <f t="shared" si="6"/>
        <v>-</v>
      </c>
      <c r="S28" s="155">
        <f t="shared" si="7"/>
        <v>0</v>
      </c>
      <c r="T28" s="136">
        <f t="shared" si="8"/>
        <v>0</v>
      </c>
    </row>
    <row r="29" spans="1:20" x14ac:dyDescent="0.3">
      <c r="A29" s="1"/>
      <c r="C29" s="11"/>
      <c r="D29" s="140" t="s">
        <v>79</v>
      </c>
      <c r="E29" s="74">
        <f>D$10</f>
        <v>0</v>
      </c>
      <c r="F29" s="141"/>
      <c r="G29" s="11"/>
      <c r="H29" s="11"/>
      <c r="I29" s="142" t="s">
        <v>220</v>
      </c>
      <c r="J29" s="143"/>
      <c r="K29" s="144">
        <f>J28</f>
        <v>0</v>
      </c>
      <c r="L29" s="11"/>
      <c r="M29" s="11"/>
      <c r="N29" s="11"/>
      <c r="O29" s="133" t="s">
        <v>286</v>
      </c>
      <c r="P29" s="134">
        <f t="shared" si="4"/>
        <v>0</v>
      </c>
      <c r="Q29" s="134">
        <f t="shared" si="5"/>
        <v>0</v>
      </c>
      <c r="R29" s="154" t="str">
        <f t="shared" si="6"/>
        <v>-</v>
      </c>
      <c r="S29" s="155">
        <f t="shared" si="7"/>
        <v>0</v>
      </c>
      <c r="T29" s="136">
        <f t="shared" si="8"/>
        <v>0</v>
      </c>
    </row>
    <row r="30" spans="1:20" x14ac:dyDescent="0.3">
      <c r="A30" s="1"/>
      <c r="C30" s="11"/>
      <c r="D30" s="142" t="s">
        <v>220</v>
      </c>
      <c r="E30" s="143"/>
      <c r="F30" s="144">
        <f>E$13</f>
        <v>0</v>
      </c>
      <c r="G30" s="11"/>
      <c r="H30" s="11"/>
      <c r="I30" s="11"/>
      <c r="J30" s="11"/>
      <c r="K30" s="11"/>
      <c r="L30" s="11"/>
      <c r="M30" s="11"/>
      <c r="N30" s="11"/>
      <c r="O30" s="133" t="s">
        <v>288</v>
      </c>
      <c r="P30" s="134">
        <f t="shared" si="4"/>
        <v>0</v>
      </c>
      <c r="Q30" s="134">
        <f t="shared" si="5"/>
        <v>0</v>
      </c>
      <c r="R30" s="154" t="str">
        <f t="shared" si="6"/>
        <v>-</v>
      </c>
      <c r="S30" s="155">
        <f t="shared" si="7"/>
        <v>0</v>
      </c>
      <c r="T30" s="136">
        <f t="shared" si="8"/>
        <v>0</v>
      </c>
    </row>
    <row r="31" spans="1:20" x14ac:dyDescent="0.3">
      <c r="A31" s="1"/>
      <c r="C31" s="11"/>
      <c r="D31" s="11"/>
      <c r="E31" s="11"/>
      <c r="F31" s="11"/>
      <c r="G31" s="11"/>
      <c r="H31" s="11"/>
      <c r="I31" s="162" t="s">
        <v>84</v>
      </c>
      <c r="J31" s="163" t="s">
        <v>135</v>
      </c>
      <c r="K31" s="164" t="s">
        <v>136</v>
      </c>
      <c r="L31" s="11"/>
      <c r="M31" s="11"/>
      <c r="N31" s="11"/>
      <c r="O31" s="133" t="s">
        <v>290</v>
      </c>
      <c r="P31" s="134">
        <f t="shared" si="4"/>
        <v>0</v>
      </c>
      <c r="Q31" s="134">
        <f t="shared" si="5"/>
        <v>0</v>
      </c>
      <c r="R31" s="154" t="str">
        <f t="shared" si="6"/>
        <v>-</v>
      </c>
      <c r="S31" s="155">
        <f t="shared" si="7"/>
        <v>0</v>
      </c>
      <c r="T31" s="136">
        <f t="shared" si="8"/>
        <v>0</v>
      </c>
    </row>
    <row r="32" spans="1:20" x14ac:dyDescent="0.3">
      <c r="A32" s="1"/>
      <c r="C32" s="11"/>
      <c r="D32" s="162" t="s">
        <v>84</v>
      </c>
      <c r="E32" s="163" t="s">
        <v>135</v>
      </c>
      <c r="F32" s="164" t="s">
        <v>136</v>
      </c>
      <c r="G32" s="11"/>
      <c r="H32" s="11"/>
      <c r="I32" s="140" t="s">
        <v>79</v>
      </c>
      <c r="J32" s="74">
        <f>INDEX($K$10:$K$19, 3)</f>
        <v>0</v>
      </c>
      <c r="K32" s="141"/>
      <c r="L32" s="11"/>
      <c r="M32" s="11"/>
      <c r="N32" s="11"/>
      <c r="O32" s="145" t="s">
        <v>292</v>
      </c>
      <c r="P32" s="146">
        <f t="shared" si="4"/>
        <v>0</v>
      </c>
      <c r="Q32" s="146">
        <f t="shared" si="5"/>
        <v>0</v>
      </c>
      <c r="R32" s="154" t="str">
        <f t="shared" si="6"/>
        <v>-</v>
      </c>
      <c r="S32" s="157">
        <f t="shared" si="7"/>
        <v>0</v>
      </c>
      <c r="T32" s="148">
        <f t="shared" si="8"/>
        <v>0</v>
      </c>
    </row>
    <row r="33" spans="1:20" x14ac:dyDescent="0.3">
      <c r="A33" s="1"/>
      <c r="C33" s="11"/>
      <c r="D33" s="140" t="s">
        <v>79</v>
      </c>
      <c r="E33" s="74">
        <f>D$10</f>
        <v>0</v>
      </c>
      <c r="F33" s="141"/>
      <c r="G33" s="11"/>
      <c r="H33" s="11"/>
      <c r="I33" s="142" t="s">
        <v>220</v>
      </c>
      <c r="J33" s="143"/>
      <c r="K33" s="144">
        <f>J32</f>
        <v>0</v>
      </c>
      <c r="L33" s="11"/>
      <c r="M33" s="11"/>
      <c r="N33" s="11"/>
      <c r="O33" s="158"/>
      <c r="P33" s="11"/>
      <c r="Q33" s="11"/>
      <c r="R33" s="11"/>
      <c r="S33" s="11"/>
      <c r="T33" s="11"/>
    </row>
    <row r="34" spans="1:20" x14ac:dyDescent="0.3">
      <c r="A34" s="1"/>
      <c r="C34" s="11"/>
      <c r="D34" s="142" t="s">
        <v>220</v>
      </c>
      <c r="E34" s="143"/>
      <c r="F34" s="144">
        <f>E$13</f>
        <v>0</v>
      </c>
      <c r="G34" s="11"/>
      <c r="H34" s="11"/>
      <c r="I34" s="11"/>
      <c r="J34" s="11"/>
      <c r="K34" s="11"/>
      <c r="L34" s="11"/>
      <c r="M34" s="11"/>
      <c r="N34" s="11"/>
      <c r="O34" s="11"/>
      <c r="P34" s="292" t="s">
        <v>238</v>
      </c>
      <c r="Q34" s="292"/>
      <c r="R34" s="292"/>
      <c r="S34" s="11"/>
      <c r="T34" s="11"/>
    </row>
    <row r="35" spans="1:20" x14ac:dyDescent="0.3">
      <c r="A35" s="1"/>
      <c r="C35" s="11"/>
      <c r="D35" s="11"/>
      <c r="E35" s="11"/>
      <c r="F35" s="11"/>
      <c r="G35" s="11"/>
      <c r="H35" s="11"/>
      <c r="I35" s="162" t="s">
        <v>84</v>
      </c>
      <c r="J35" s="163" t="s">
        <v>135</v>
      </c>
      <c r="K35" s="164" t="s">
        <v>136</v>
      </c>
      <c r="L35" s="11"/>
      <c r="M35" s="11"/>
      <c r="N35" s="11"/>
      <c r="O35" s="11"/>
      <c r="P35" s="11"/>
      <c r="Q35" s="11"/>
      <c r="R35" s="11"/>
      <c r="S35" s="11"/>
      <c r="T35" s="11"/>
    </row>
    <row r="36" spans="1:20" x14ac:dyDescent="0.3">
      <c r="A36" s="1"/>
      <c r="C36" s="11"/>
      <c r="D36" s="162" t="s">
        <v>84</v>
      </c>
      <c r="E36" s="163" t="s">
        <v>135</v>
      </c>
      <c r="F36" s="164" t="s">
        <v>136</v>
      </c>
      <c r="G36" s="11"/>
      <c r="H36" s="11"/>
      <c r="I36" s="140" t="s">
        <v>79</v>
      </c>
      <c r="J36" s="74">
        <f>INDEX($K$10:$K$19, 4)</f>
        <v>0</v>
      </c>
      <c r="K36" s="141"/>
      <c r="L36" s="11"/>
      <c r="M36" s="11"/>
      <c r="N36" s="11"/>
      <c r="O36" s="11"/>
      <c r="P36" s="162" t="s">
        <v>84</v>
      </c>
      <c r="Q36" s="163" t="s">
        <v>135</v>
      </c>
      <c r="R36" s="164" t="s">
        <v>136</v>
      </c>
      <c r="S36" s="11"/>
      <c r="T36" s="11"/>
    </row>
    <row r="37" spans="1:20" x14ac:dyDescent="0.3">
      <c r="A37" s="1"/>
      <c r="C37" s="11"/>
      <c r="D37" s="140" t="s">
        <v>79</v>
      </c>
      <c r="E37" s="74">
        <f>D$10</f>
        <v>0</v>
      </c>
      <c r="F37" s="141"/>
      <c r="G37" s="11"/>
      <c r="H37" s="11"/>
      <c r="I37" s="142" t="s">
        <v>220</v>
      </c>
      <c r="J37" s="143"/>
      <c r="K37" s="144">
        <f>J36</f>
        <v>0</v>
      </c>
      <c r="L37" s="11"/>
      <c r="M37" s="11"/>
      <c r="N37" s="11"/>
      <c r="O37" s="11"/>
      <c r="P37" s="140" t="s">
        <v>79</v>
      </c>
      <c r="Q37" s="74">
        <f>INDEX($S$23:$S$32, 1)</f>
        <v>0</v>
      </c>
      <c r="R37" s="141"/>
      <c r="S37" s="11"/>
      <c r="T37" s="11"/>
    </row>
    <row r="38" spans="1:20" x14ac:dyDescent="0.3">
      <c r="A38" s="1"/>
      <c r="C38" s="11"/>
      <c r="D38" s="142" t="s">
        <v>220</v>
      </c>
      <c r="E38" s="143"/>
      <c r="F38" s="144">
        <f>E$13</f>
        <v>0</v>
      </c>
      <c r="G38" s="11"/>
      <c r="H38" s="11"/>
      <c r="I38" s="11"/>
      <c r="J38" s="11"/>
      <c r="K38" s="11"/>
      <c r="L38" s="11"/>
      <c r="M38" s="11"/>
      <c r="N38" s="11"/>
      <c r="O38" s="11"/>
      <c r="P38" s="142" t="s">
        <v>220</v>
      </c>
      <c r="Q38" s="143"/>
      <c r="R38" s="144">
        <f>Q37</f>
        <v>0</v>
      </c>
      <c r="S38" s="11"/>
      <c r="T38" s="11"/>
    </row>
    <row r="39" spans="1:20" x14ac:dyDescent="0.3">
      <c r="A39" s="1"/>
      <c r="C39" s="11"/>
      <c r="D39" s="11"/>
      <c r="E39" s="11"/>
      <c r="F39" s="11"/>
      <c r="G39" s="11"/>
      <c r="H39" s="11"/>
      <c r="I39" s="162" t="s">
        <v>84</v>
      </c>
      <c r="J39" s="163" t="s">
        <v>135</v>
      </c>
      <c r="K39" s="164" t="s">
        <v>136</v>
      </c>
      <c r="L39" s="11"/>
      <c r="M39" s="11"/>
      <c r="N39" s="11"/>
      <c r="O39" s="11"/>
      <c r="P39" s="11"/>
      <c r="Q39" s="11"/>
      <c r="R39" s="11"/>
      <c r="S39" s="11"/>
      <c r="T39" s="11"/>
    </row>
    <row r="40" spans="1:20" x14ac:dyDescent="0.3">
      <c r="A40" s="1"/>
      <c r="C40" s="11"/>
      <c r="D40" s="162" t="s">
        <v>84</v>
      </c>
      <c r="E40" s="163" t="s">
        <v>135</v>
      </c>
      <c r="F40" s="164" t="s">
        <v>136</v>
      </c>
      <c r="G40" s="11"/>
      <c r="H40" s="11"/>
      <c r="I40" s="140" t="s">
        <v>79</v>
      </c>
      <c r="J40" s="74">
        <f>INDEX($K$10:$K$19, 5)</f>
        <v>0</v>
      </c>
      <c r="K40" s="141"/>
      <c r="L40" s="11"/>
      <c r="M40" s="11"/>
      <c r="N40" s="11"/>
      <c r="O40" s="11"/>
      <c r="P40" s="162" t="s">
        <v>84</v>
      </c>
      <c r="Q40" s="163" t="s">
        <v>135</v>
      </c>
      <c r="R40" s="164" t="s">
        <v>136</v>
      </c>
      <c r="S40" s="11"/>
      <c r="T40" s="11"/>
    </row>
    <row r="41" spans="1:20" x14ac:dyDescent="0.3">
      <c r="A41" s="1"/>
      <c r="C41" s="11"/>
      <c r="D41" s="140" t="s">
        <v>79</v>
      </c>
      <c r="E41" s="74">
        <f>D$10</f>
        <v>0</v>
      </c>
      <c r="F41" s="141"/>
      <c r="G41" s="11"/>
      <c r="H41" s="11"/>
      <c r="I41" s="142" t="s">
        <v>220</v>
      </c>
      <c r="J41" s="143"/>
      <c r="K41" s="144">
        <f>J40</f>
        <v>0</v>
      </c>
      <c r="L41" s="11"/>
      <c r="M41" s="11"/>
      <c r="N41" s="11"/>
      <c r="O41" s="11"/>
      <c r="P41" s="140" t="s">
        <v>79</v>
      </c>
      <c r="Q41" s="74">
        <f>INDEX($S$23:$S$32, 2)</f>
        <v>0</v>
      </c>
      <c r="R41" s="141"/>
      <c r="S41" s="11"/>
      <c r="T41" s="11"/>
    </row>
    <row r="42" spans="1:20" x14ac:dyDescent="0.3">
      <c r="A42" s="1"/>
      <c r="C42" s="11"/>
      <c r="D42" s="142" t="s">
        <v>220</v>
      </c>
      <c r="E42" s="143"/>
      <c r="F42" s="144">
        <f>E$13</f>
        <v>0</v>
      </c>
      <c r="G42" s="11"/>
      <c r="H42" s="11"/>
      <c r="I42" s="11"/>
      <c r="J42" s="11"/>
      <c r="K42" s="11"/>
      <c r="L42" s="11"/>
      <c r="M42" s="11"/>
      <c r="N42" s="11"/>
      <c r="O42" s="11"/>
      <c r="P42" s="142" t="s">
        <v>220</v>
      </c>
      <c r="Q42" s="143"/>
      <c r="R42" s="144">
        <f>Q41</f>
        <v>0</v>
      </c>
      <c r="S42" s="11"/>
      <c r="T42" s="11"/>
    </row>
    <row r="43" spans="1:20" x14ac:dyDescent="0.3">
      <c r="A43" s="1"/>
      <c r="C43" s="11"/>
      <c r="D43" s="11"/>
      <c r="E43" s="11"/>
      <c r="F43" s="11"/>
      <c r="G43" s="11"/>
      <c r="H43" s="11"/>
      <c r="I43" s="162" t="s">
        <v>84</v>
      </c>
      <c r="J43" s="163" t="s">
        <v>135</v>
      </c>
      <c r="K43" s="164" t="s">
        <v>136</v>
      </c>
      <c r="L43" s="11"/>
      <c r="M43" s="11"/>
      <c r="N43" s="11"/>
      <c r="O43" s="11"/>
      <c r="P43" s="11"/>
      <c r="Q43" s="11"/>
      <c r="R43" s="11"/>
      <c r="S43" s="11"/>
      <c r="T43" s="11"/>
    </row>
    <row r="44" spans="1:20" x14ac:dyDescent="0.3">
      <c r="A44" s="1"/>
      <c r="C44" s="11"/>
      <c r="D44" s="162" t="s">
        <v>84</v>
      </c>
      <c r="E44" s="163" t="s">
        <v>135</v>
      </c>
      <c r="F44" s="164" t="s">
        <v>136</v>
      </c>
      <c r="G44" s="11"/>
      <c r="H44" s="11"/>
      <c r="I44" s="140" t="s">
        <v>79</v>
      </c>
      <c r="J44" s="74">
        <f>INDEX($K$10:$K$19, 6)</f>
        <v>0</v>
      </c>
      <c r="K44" s="141"/>
      <c r="L44" s="11"/>
      <c r="M44" s="11"/>
      <c r="N44" s="11"/>
      <c r="O44" s="11"/>
      <c r="P44" s="162" t="s">
        <v>84</v>
      </c>
      <c r="Q44" s="163" t="s">
        <v>135</v>
      </c>
      <c r="R44" s="164" t="s">
        <v>136</v>
      </c>
      <c r="S44" s="11"/>
      <c r="T44" s="11"/>
    </row>
    <row r="45" spans="1:20" x14ac:dyDescent="0.3">
      <c r="A45" s="1"/>
      <c r="C45" s="11"/>
      <c r="D45" s="140" t="s">
        <v>79</v>
      </c>
      <c r="E45" s="74">
        <f>D$10</f>
        <v>0</v>
      </c>
      <c r="F45" s="141"/>
      <c r="G45" s="11"/>
      <c r="H45" s="11"/>
      <c r="I45" s="142" t="s">
        <v>220</v>
      </c>
      <c r="J45" s="143"/>
      <c r="K45" s="144">
        <f>J44</f>
        <v>0</v>
      </c>
      <c r="L45" s="11"/>
      <c r="M45" s="11"/>
      <c r="N45" s="11"/>
      <c r="O45" s="11"/>
      <c r="P45" s="140" t="s">
        <v>79</v>
      </c>
      <c r="Q45" s="74">
        <f>INDEX($S$23:$S$32, 3)</f>
        <v>0</v>
      </c>
      <c r="R45" s="141"/>
      <c r="S45" s="11"/>
      <c r="T45" s="11"/>
    </row>
    <row r="46" spans="1:20" x14ac:dyDescent="0.3">
      <c r="A46" s="1"/>
      <c r="C46" s="11"/>
      <c r="D46" s="142" t="s">
        <v>220</v>
      </c>
      <c r="E46" s="143"/>
      <c r="F46" s="144">
        <f>E$13</f>
        <v>0</v>
      </c>
      <c r="G46" s="11"/>
      <c r="H46" s="11"/>
      <c r="I46" s="11"/>
      <c r="J46" s="11"/>
      <c r="K46" s="11"/>
      <c r="L46" s="11"/>
      <c r="M46" s="11"/>
      <c r="N46" s="11"/>
      <c r="O46" s="11"/>
      <c r="P46" s="142" t="s">
        <v>220</v>
      </c>
      <c r="Q46" s="143"/>
      <c r="R46" s="144">
        <f>Q45</f>
        <v>0</v>
      </c>
      <c r="S46" s="11"/>
      <c r="T46" s="11"/>
    </row>
    <row r="47" spans="1:20" x14ac:dyDescent="0.3">
      <c r="A47" s="1"/>
      <c r="C47" s="11"/>
      <c r="D47" s="11"/>
      <c r="E47" s="11"/>
      <c r="F47" s="11"/>
      <c r="G47" s="11"/>
      <c r="H47" s="11"/>
      <c r="I47" s="162" t="s">
        <v>84</v>
      </c>
      <c r="J47" s="163" t="s">
        <v>135</v>
      </c>
      <c r="K47" s="164" t="s">
        <v>136</v>
      </c>
      <c r="L47" s="11"/>
      <c r="M47" s="11"/>
      <c r="N47" s="11"/>
      <c r="O47" s="11"/>
      <c r="P47" s="11"/>
      <c r="Q47" s="11"/>
      <c r="R47" s="11"/>
      <c r="S47" s="11"/>
      <c r="T47" s="11"/>
    </row>
    <row r="48" spans="1:20" x14ac:dyDescent="0.3">
      <c r="A48" s="1"/>
      <c r="C48" s="11"/>
      <c r="D48" s="162" t="s">
        <v>84</v>
      </c>
      <c r="E48" s="163" t="s">
        <v>135</v>
      </c>
      <c r="F48" s="164" t="s">
        <v>136</v>
      </c>
      <c r="G48" s="11"/>
      <c r="H48" s="11"/>
      <c r="I48" s="140" t="s">
        <v>79</v>
      </c>
      <c r="J48" s="74">
        <f>INDEX($K$10:$K$19, 7)</f>
        <v>0</v>
      </c>
      <c r="K48" s="141"/>
      <c r="L48" s="11"/>
      <c r="M48" s="11"/>
      <c r="N48" s="11"/>
      <c r="O48" s="11"/>
      <c r="P48" s="162" t="s">
        <v>84</v>
      </c>
      <c r="Q48" s="163" t="s">
        <v>135</v>
      </c>
      <c r="R48" s="164" t="s">
        <v>136</v>
      </c>
      <c r="S48" s="11"/>
      <c r="T48" s="11"/>
    </row>
    <row r="49" spans="1:20" x14ac:dyDescent="0.3">
      <c r="A49" s="1"/>
      <c r="C49" s="11"/>
      <c r="D49" s="140" t="s">
        <v>79</v>
      </c>
      <c r="E49" s="74">
        <f>D$10</f>
        <v>0</v>
      </c>
      <c r="F49" s="141"/>
      <c r="G49" s="11"/>
      <c r="H49" s="11"/>
      <c r="I49" s="142" t="s">
        <v>220</v>
      </c>
      <c r="J49" s="143"/>
      <c r="K49" s="144">
        <f>J48</f>
        <v>0</v>
      </c>
      <c r="L49" s="11"/>
      <c r="M49" s="11"/>
      <c r="N49" s="11"/>
      <c r="O49" s="11"/>
      <c r="P49" s="140" t="s">
        <v>79</v>
      </c>
      <c r="Q49" s="74">
        <f>INDEX($S$23:$S$32, 4)</f>
        <v>0</v>
      </c>
      <c r="R49" s="141"/>
      <c r="S49" s="11"/>
      <c r="T49" s="11"/>
    </row>
    <row r="50" spans="1:20" x14ac:dyDescent="0.3">
      <c r="A50" s="1"/>
      <c r="C50" s="11"/>
      <c r="D50" s="142" t="s">
        <v>220</v>
      </c>
      <c r="E50" s="143"/>
      <c r="F50" s="144">
        <f>E$13</f>
        <v>0</v>
      </c>
      <c r="G50" s="11"/>
      <c r="H50" s="11"/>
      <c r="I50" s="11"/>
      <c r="J50" s="11"/>
      <c r="K50" s="11"/>
      <c r="L50" s="11"/>
      <c r="M50" s="11"/>
      <c r="N50" s="11"/>
      <c r="O50" s="11"/>
      <c r="P50" s="142" t="s">
        <v>220</v>
      </c>
      <c r="Q50" s="143"/>
      <c r="R50" s="144">
        <f>Q49</f>
        <v>0</v>
      </c>
      <c r="S50" s="11"/>
      <c r="T50" s="11"/>
    </row>
    <row r="51" spans="1:20" x14ac:dyDescent="0.3">
      <c r="A51" s="1"/>
      <c r="C51" s="11"/>
      <c r="D51" s="11"/>
      <c r="E51" s="11"/>
      <c r="F51" s="11"/>
      <c r="G51" s="11"/>
      <c r="H51" s="11"/>
      <c r="I51" s="162" t="s">
        <v>84</v>
      </c>
      <c r="J51" s="163" t="s">
        <v>135</v>
      </c>
      <c r="K51" s="164" t="s">
        <v>136</v>
      </c>
      <c r="L51" s="11"/>
      <c r="M51" s="11"/>
      <c r="N51" s="11"/>
      <c r="O51" s="11"/>
      <c r="P51" s="11"/>
      <c r="Q51" s="11"/>
      <c r="R51" s="11"/>
      <c r="S51" s="11"/>
      <c r="T51" s="11"/>
    </row>
    <row r="52" spans="1:20" x14ac:dyDescent="0.3">
      <c r="A52" s="1"/>
      <c r="C52" s="11"/>
      <c r="D52" s="162" t="s">
        <v>84</v>
      </c>
      <c r="E52" s="163" t="s">
        <v>135</v>
      </c>
      <c r="F52" s="164" t="s">
        <v>136</v>
      </c>
      <c r="G52" s="11"/>
      <c r="H52" s="11"/>
      <c r="I52" s="140" t="s">
        <v>79</v>
      </c>
      <c r="J52" s="74">
        <f>INDEX($K$10:$K$19, 8)</f>
        <v>0</v>
      </c>
      <c r="K52" s="141"/>
      <c r="L52" s="11"/>
      <c r="M52" s="11"/>
      <c r="N52" s="11"/>
      <c r="O52" s="11"/>
      <c r="P52" s="162" t="s">
        <v>84</v>
      </c>
      <c r="Q52" s="163" t="s">
        <v>135</v>
      </c>
      <c r="R52" s="164" t="s">
        <v>136</v>
      </c>
      <c r="S52" s="11"/>
      <c r="T52" s="11"/>
    </row>
    <row r="53" spans="1:20" x14ac:dyDescent="0.3">
      <c r="A53" s="1"/>
      <c r="C53" s="11"/>
      <c r="D53" s="140" t="s">
        <v>79</v>
      </c>
      <c r="E53" s="74">
        <f>D$10</f>
        <v>0</v>
      </c>
      <c r="F53" s="141"/>
      <c r="G53" s="11"/>
      <c r="H53" s="11"/>
      <c r="I53" s="142" t="s">
        <v>220</v>
      </c>
      <c r="J53" s="143"/>
      <c r="K53" s="144">
        <f>J52</f>
        <v>0</v>
      </c>
      <c r="L53" s="11"/>
      <c r="M53" s="11"/>
      <c r="N53" s="11"/>
      <c r="O53" s="11"/>
      <c r="P53" s="140" t="s">
        <v>79</v>
      </c>
      <c r="Q53" s="74">
        <f>INDEX($S$23:$S$32, 5)</f>
        <v>0</v>
      </c>
      <c r="R53" s="141"/>
      <c r="S53" s="11"/>
      <c r="T53" s="11"/>
    </row>
    <row r="54" spans="1:20" x14ac:dyDescent="0.3">
      <c r="A54" s="1"/>
      <c r="C54" s="11"/>
      <c r="D54" s="142" t="s">
        <v>220</v>
      </c>
      <c r="E54" s="143"/>
      <c r="F54" s="144">
        <f>E$13</f>
        <v>0</v>
      </c>
      <c r="G54" s="11"/>
      <c r="H54" s="11"/>
      <c r="I54" s="11"/>
      <c r="J54" s="11"/>
      <c r="K54" s="11"/>
      <c r="L54" s="11"/>
      <c r="M54" s="11"/>
      <c r="N54" s="11"/>
      <c r="O54" s="11"/>
      <c r="P54" s="142" t="s">
        <v>220</v>
      </c>
      <c r="Q54" s="143"/>
      <c r="R54" s="144">
        <f>Q53</f>
        <v>0</v>
      </c>
      <c r="S54" s="11"/>
      <c r="T54" s="11"/>
    </row>
    <row r="55" spans="1:20" x14ac:dyDescent="0.3">
      <c r="A55" s="1"/>
      <c r="C55" s="11"/>
      <c r="D55" s="11"/>
      <c r="E55" s="11"/>
      <c r="F55" s="11"/>
      <c r="G55" s="11"/>
      <c r="H55" s="11"/>
      <c r="I55" s="162" t="s">
        <v>84</v>
      </c>
      <c r="J55" s="163" t="s">
        <v>135</v>
      </c>
      <c r="K55" s="164" t="s">
        <v>136</v>
      </c>
      <c r="L55" s="11"/>
      <c r="M55" s="11"/>
      <c r="N55" s="11"/>
      <c r="O55" s="11"/>
      <c r="P55" s="11"/>
      <c r="Q55" s="11"/>
      <c r="R55" s="11"/>
      <c r="S55" s="11"/>
      <c r="T55" s="11"/>
    </row>
    <row r="56" spans="1:20" x14ac:dyDescent="0.3">
      <c r="A56" s="1"/>
      <c r="C56" s="11"/>
      <c r="D56" s="159"/>
      <c r="E56" s="159"/>
      <c r="F56" s="159"/>
      <c r="G56" s="11"/>
      <c r="H56" s="11"/>
      <c r="I56" s="140" t="s">
        <v>79</v>
      </c>
      <c r="J56" s="74">
        <f>INDEX($K$10:$K$19, 9)</f>
        <v>0</v>
      </c>
      <c r="K56" s="141"/>
      <c r="L56" s="11"/>
      <c r="M56" s="11"/>
      <c r="N56" s="11"/>
      <c r="O56" s="11"/>
      <c r="P56" s="162" t="s">
        <v>84</v>
      </c>
      <c r="Q56" s="163" t="s">
        <v>135</v>
      </c>
      <c r="R56" s="164" t="s">
        <v>136</v>
      </c>
      <c r="S56" s="11"/>
      <c r="T56" s="11"/>
    </row>
    <row r="57" spans="1:20" x14ac:dyDescent="0.3">
      <c r="A57" s="1"/>
      <c r="C57" s="11"/>
      <c r="D57" s="159"/>
      <c r="E57" s="160"/>
      <c r="F57" s="159"/>
      <c r="G57" s="11"/>
      <c r="H57" s="11"/>
      <c r="I57" s="142" t="s">
        <v>220</v>
      </c>
      <c r="J57" s="143"/>
      <c r="K57" s="144">
        <f>J56</f>
        <v>0</v>
      </c>
      <c r="L57" s="11"/>
      <c r="M57" s="11"/>
      <c r="N57" s="11"/>
      <c r="O57" s="11"/>
      <c r="P57" s="140" t="s">
        <v>79</v>
      </c>
      <c r="Q57" s="74">
        <f>INDEX($S$23:$S$32, 6)</f>
        <v>0</v>
      </c>
      <c r="R57" s="141"/>
      <c r="S57" s="11"/>
      <c r="T57" s="11"/>
    </row>
    <row r="58" spans="1:20" x14ac:dyDescent="0.3">
      <c r="A58" s="1"/>
      <c r="C58" s="11"/>
      <c r="D58" s="161"/>
      <c r="E58" s="159"/>
      <c r="F58" s="160"/>
      <c r="G58" s="11"/>
      <c r="H58" s="11"/>
      <c r="I58" s="11"/>
      <c r="J58" s="11"/>
      <c r="K58" s="11"/>
      <c r="L58" s="11"/>
      <c r="M58" s="11"/>
      <c r="N58" s="11"/>
      <c r="O58" s="11"/>
      <c r="P58" s="142" t="s">
        <v>220</v>
      </c>
      <c r="Q58" s="143"/>
      <c r="R58" s="144">
        <f>Q57</f>
        <v>0</v>
      </c>
      <c r="S58" s="11"/>
      <c r="T58" s="11"/>
    </row>
    <row r="59" spans="1:20" x14ac:dyDescent="0.3">
      <c r="A59" s="1"/>
      <c r="C59" s="11"/>
      <c r="D59" s="11"/>
      <c r="E59" s="11"/>
      <c r="F59" s="11"/>
      <c r="G59" s="11"/>
      <c r="H59" s="11"/>
      <c r="I59" s="162" t="s">
        <v>84</v>
      </c>
      <c r="J59" s="163" t="s">
        <v>135</v>
      </c>
      <c r="K59" s="164" t="s">
        <v>136</v>
      </c>
      <c r="L59" s="11"/>
      <c r="M59" s="11"/>
      <c r="N59" s="11"/>
      <c r="O59" s="11"/>
      <c r="P59" s="11"/>
      <c r="Q59" s="11"/>
      <c r="R59" s="11"/>
      <c r="S59" s="11"/>
      <c r="T59" s="11"/>
    </row>
    <row r="60" spans="1:20" x14ac:dyDescent="0.3">
      <c r="A60" s="1"/>
      <c r="C60" s="11"/>
      <c r="D60" s="11"/>
      <c r="E60" s="11"/>
      <c r="F60" s="11"/>
      <c r="G60" s="11"/>
      <c r="H60" s="11"/>
      <c r="I60" s="140" t="s">
        <v>79</v>
      </c>
      <c r="J60" s="74">
        <f>INDEX($K$10:$K$19, 10)</f>
        <v>0</v>
      </c>
      <c r="K60" s="141"/>
      <c r="L60" s="11"/>
      <c r="M60" s="11"/>
      <c r="N60" s="11"/>
      <c r="O60" s="11"/>
      <c r="P60" s="162" t="s">
        <v>84</v>
      </c>
      <c r="Q60" s="163" t="s">
        <v>135</v>
      </c>
      <c r="R60" s="164" t="s">
        <v>136</v>
      </c>
      <c r="S60" s="11"/>
      <c r="T60" s="11"/>
    </row>
    <row r="61" spans="1:20" x14ac:dyDescent="0.3">
      <c r="A61" s="1"/>
      <c r="C61" s="11"/>
      <c r="D61" s="11"/>
      <c r="E61" s="11"/>
      <c r="F61" s="11"/>
      <c r="G61" s="11"/>
      <c r="H61" s="11"/>
      <c r="I61" s="142" t="s">
        <v>220</v>
      </c>
      <c r="J61" s="143"/>
      <c r="K61" s="144">
        <f>J60</f>
        <v>0</v>
      </c>
      <c r="L61" s="11"/>
      <c r="M61" s="11"/>
      <c r="N61" s="11"/>
      <c r="O61" s="11"/>
      <c r="P61" s="140" t="s">
        <v>79</v>
      </c>
      <c r="Q61" s="74">
        <f>INDEX($S$23:$S$32, 7)</f>
        <v>0</v>
      </c>
      <c r="R61" s="141"/>
      <c r="S61" s="11"/>
      <c r="T61" s="11"/>
    </row>
    <row r="62" spans="1:20" x14ac:dyDescent="0.3">
      <c r="A62" s="1"/>
      <c r="C62" s="11"/>
      <c r="D62" s="11"/>
      <c r="E62" s="11"/>
      <c r="F62" s="11"/>
      <c r="G62" s="11"/>
      <c r="H62" s="11"/>
      <c r="I62" s="11"/>
      <c r="J62" s="11"/>
      <c r="K62" s="11"/>
      <c r="L62" s="11"/>
      <c r="M62" s="11"/>
      <c r="N62" s="11"/>
      <c r="O62" s="11"/>
      <c r="P62" s="142" t="s">
        <v>220</v>
      </c>
      <c r="Q62" s="143"/>
      <c r="R62" s="144">
        <f>Q61</f>
        <v>0</v>
      </c>
      <c r="S62" s="11"/>
      <c r="T62" s="11"/>
    </row>
    <row r="63" spans="1:20" x14ac:dyDescent="0.3">
      <c r="A63" s="1"/>
      <c r="C63" s="11"/>
      <c r="D63" s="11"/>
      <c r="E63" s="11"/>
      <c r="F63" s="11"/>
      <c r="G63" s="11"/>
      <c r="H63" s="11"/>
      <c r="I63" s="11"/>
      <c r="J63" s="11"/>
      <c r="K63" s="11"/>
      <c r="L63" s="11"/>
      <c r="M63" s="11"/>
      <c r="N63" s="11"/>
      <c r="O63" s="11"/>
      <c r="P63" s="11"/>
      <c r="Q63" s="11"/>
      <c r="R63" s="11"/>
      <c r="S63" s="11"/>
      <c r="T63" s="11"/>
    </row>
    <row r="64" spans="1:20" x14ac:dyDescent="0.3">
      <c r="A64" s="1"/>
      <c r="C64" s="11"/>
      <c r="D64" s="11"/>
      <c r="E64" s="11"/>
      <c r="F64" s="11"/>
      <c r="G64" s="11"/>
      <c r="H64" s="11"/>
      <c r="I64" s="11"/>
      <c r="J64" s="11"/>
      <c r="K64" s="11"/>
      <c r="L64" s="11"/>
      <c r="M64" s="11"/>
      <c r="N64" s="11"/>
      <c r="O64" s="11"/>
      <c r="P64" s="162" t="s">
        <v>84</v>
      </c>
      <c r="Q64" s="163" t="s">
        <v>135</v>
      </c>
      <c r="R64" s="164" t="s">
        <v>136</v>
      </c>
      <c r="S64" s="11"/>
      <c r="T64" s="11"/>
    </row>
    <row r="65" spans="1:20" x14ac:dyDescent="0.3">
      <c r="A65" s="1"/>
      <c r="C65" s="11"/>
      <c r="D65" s="11"/>
      <c r="E65" s="11"/>
      <c r="F65" s="11"/>
      <c r="G65" s="11"/>
      <c r="H65" s="11"/>
      <c r="I65" s="11"/>
      <c r="J65" s="11"/>
      <c r="K65" s="11"/>
      <c r="L65" s="11"/>
      <c r="M65" s="11"/>
      <c r="N65" s="11"/>
      <c r="O65" s="11"/>
      <c r="P65" s="140" t="s">
        <v>79</v>
      </c>
      <c r="Q65" s="74">
        <f>INDEX($S$23:$S$32, 8)</f>
        <v>0</v>
      </c>
      <c r="R65" s="141"/>
      <c r="S65" s="11"/>
      <c r="T65" s="11"/>
    </row>
    <row r="66" spans="1:20" x14ac:dyDescent="0.3">
      <c r="A66" s="1"/>
      <c r="C66" s="11"/>
      <c r="D66" s="11"/>
      <c r="E66" s="11"/>
      <c r="F66" s="11"/>
      <c r="G66" s="11"/>
      <c r="H66" s="11"/>
      <c r="I66" s="11"/>
      <c r="J66" s="11"/>
      <c r="K66" s="11"/>
      <c r="L66" s="11"/>
      <c r="M66" s="11"/>
      <c r="N66" s="11"/>
      <c r="O66" s="11"/>
      <c r="P66" s="142" t="s">
        <v>220</v>
      </c>
      <c r="Q66" s="143"/>
      <c r="R66" s="144">
        <f>Q65</f>
        <v>0</v>
      </c>
      <c r="S66" s="11"/>
      <c r="T66" s="11"/>
    </row>
    <row r="67" spans="1:20" x14ac:dyDescent="0.3">
      <c r="A67" s="1"/>
      <c r="C67" s="11"/>
      <c r="D67" s="11"/>
      <c r="E67" s="11"/>
      <c r="F67" s="11"/>
      <c r="G67" s="11"/>
      <c r="H67" s="11"/>
      <c r="I67" s="11"/>
      <c r="J67" s="11"/>
      <c r="K67" s="11"/>
      <c r="L67" s="11"/>
      <c r="M67" s="11"/>
      <c r="N67" s="11"/>
      <c r="O67" s="11"/>
      <c r="P67" s="11"/>
      <c r="Q67" s="11"/>
      <c r="R67" s="11"/>
      <c r="S67" s="11"/>
      <c r="T67" s="11"/>
    </row>
    <row r="68" spans="1:20" x14ac:dyDescent="0.3">
      <c r="A68" s="1"/>
      <c r="C68" s="11"/>
      <c r="D68" s="11"/>
      <c r="E68" s="11"/>
      <c r="F68" s="11"/>
      <c r="G68" s="11"/>
      <c r="H68" s="11"/>
      <c r="I68" s="11"/>
      <c r="J68" s="11"/>
      <c r="K68" s="11"/>
      <c r="L68" s="11"/>
      <c r="M68" s="11"/>
      <c r="N68" s="11"/>
      <c r="O68" s="11"/>
      <c r="P68" s="162" t="s">
        <v>84</v>
      </c>
      <c r="Q68" s="163" t="s">
        <v>135</v>
      </c>
      <c r="R68" s="164" t="s">
        <v>136</v>
      </c>
      <c r="S68" s="11"/>
      <c r="T68" s="11"/>
    </row>
    <row r="69" spans="1:20" x14ac:dyDescent="0.3">
      <c r="C69" s="11"/>
      <c r="D69" s="11"/>
      <c r="E69" s="11"/>
      <c r="F69" s="11"/>
      <c r="G69" s="11"/>
      <c r="H69" s="11"/>
      <c r="I69" s="11"/>
      <c r="J69" s="11"/>
      <c r="K69" s="11"/>
      <c r="L69" s="11"/>
      <c r="M69" s="11"/>
      <c r="N69" s="11"/>
      <c r="O69" s="11"/>
      <c r="P69" s="140" t="s">
        <v>79</v>
      </c>
      <c r="Q69" s="74">
        <f>INDEX($S$23:$S$32, 9)</f>
        <v>0</v>
      </c>
      <c r="R69" s="141"/>
      <c r="S69" s="11"/>
      <c r="T69" s="11"/>
    </row>
    <row r="70" spans="1:20" x14ac:dyDescent="0.3">
      <c r="C70" s="11"/>
      <c r="D70" s="11"/>
      <c r="E70" s="11"/>
      <c r="F70" s="11"/>
      <c r="G70" s="11"/>
      <c r="H70" s="11"/>
      <c r="I70" s="11"/>
      <c r="J70" s="11"/>
      <c r="K70" s="11"/>
      <c r="L70" s="11"/>
      <c r="M70" s="11"/>
      <c r="N70" s="11"/>
      <c r="O70" s="11"/>
      <c r="P70" s="142" t="s">
        <v>220</v>
      </c>
      <c r="Q70" s="143"/>
      <c r="R70" s="144">
        <f>Q69</f>
        <v>0</v>
      </c>
      <c r="S70" s="11"/>
      <c r="T70" s="11"/>
    </row>
    <row r="71" spans="1:20" x14ac:dyDescent="0.3">
      <c r="C71" s="11"/>
      <c r="D71" s="11"/>
      <c r="E71" s="11"/>
      <c r="F71" s="11"/>
      <c r="G71" s="11"/>
      <c r="H71" s="11"/>
      <c r="I71" s="11"/>
      <c r="J71" s="11"/>
      <c r="K71" s="11"/>
      <c r="L71" s="11"/>
      <c r="M71" s="11"/>
      <c r="N71" s="11"/>
      <c r="O71" s="11"/>
      <c r="P71" s="11"/>
      <c r="Q71" s="11"/>
      <c r="R71" s="11"/>
      <c r="S71" s="11"/>
      <c r="T71" s="11"/>
    </row>
    <row r="72" spans="1:20" x14ac:dyDescent="0.3">
      <c r="C72" s="11"/>
      <c r="D72" s="11"/>
      <c r="E72" s="11"/>
      <c r="F72" s="11"/>
      <c r="G72" s="11"/>
      <c r="H72" s="11"/>
      <c r="I72" s="11"/>
      <c r="J72" s="11"/>
      <c r="K72" s="11"/>
      <c r="L72" s="11"/>
      <c r="M72" s="11"/>
      <c r="N72" s="11"/>
      <c r="O72" s="11"/>
      <c r="P72" s="162" t="s">
        <v>84</v>
      </c>
      <c r="Q72" s="163" t="s">
        <v>135</v>
      </c>
      <c r="R72" s="164" t="s">
        <v>136</v>
      </c>
      <c r="S72" s="11"/>
      <c r="T72" s="11"/>
    </row>
    <row r="73" spans="1:20" x14ac:dyDescent="0.3">
      <c r="C73" s="11"/>
      <c r="D73" s="11"/>
      <c r="E73" s="11"/>
      <c r="F73" s="11"/>
      <c r="G73" s="11"/>
      <c r="H73" s="11"/>
      <c r="I73" s="11"/>
      <c r="J73" s="11"/>
      <c r="K73" s="11"/>
      <c r="L73" s="11"/>
      <c r="M73" s="11"/>
      <c r="N73" s="11"/>
      <c r="O73" s="11"/>
      <c r="P73" s="140" t="s">
        <v>79</v>
      </c>
      <c r="Q73" s="74">
        <f>INDEX($S$23:$S$32, 10)</f>
        <v>0</v>
      </c>
      <c r="R73" s="141"/>
      <c r="S73" s="11"/>
      <c r="T73" s="11"/>
    </row>
    <row r="74" spans="1:20" x14ac:dyDescent="0.3">
      <c r="C74" s="11"/>
      <c r="D74" s="11"/>
      <c r="E74" s="11"/>
      <c r="F74" s="11"/>
      <c r="G74" s="11"/>
      <c r="H74" s="11"/>
      <c r="I74" s="11"/>
      <c r="J74" s="11"/>
      <c r="K74" s="11"/>
      <c r="L74" s="11"/>
      <c r="M74" s="11"/>
      <c r="N74" s="11"/>
      <c r="O74" s="11"/>
      <c r="P74" s="142" t="s">
        <v>220</v>
      </c>
      <c r="Q74" s="143"/>
      <c r="R74" s="144">
        <f>Q73</f>
        <v>0</v>
      </c>
      <c r="S74" s="11"/>
      <c r="T74" s="11"/>
    </row>
    <row r="75" spans="1:20" x14ac:dyDescent="0.3">
      <c r="C75" s="11"/>
      <c r="D75" s="11"/>
      <c r="E75" s="11"/>
      <c r="F75" s="11"/>
      <c r="G75" s="11"/>
      <c r="H75" s="11"/>
      <c r="I75" s="11"/>
      <c r="J75" s="11"/>
      <c r="K75" s="11"/>
      <c r="L75" s="11"/>
      <c r="M75" s="11"/>
      <c r="N75" s="11"/>
      <c r="O75" s="11"/>
      <c r="P75" s="11"/>
      <c r="Q75" s="11"/>
      <c r="R75" s="11"/>
      <c r="S75" s="11"/>
      <c r="T75" s="11"/>
    </row>
  </sheetData>
  <mergeCells count="4">
    <mergeCell ref="D2:E2"/>
    <mergeCell ref="P9:Q9"/>
    <mergeCell ref="I21:K21"/>
    <mergeCell ref="P34:R3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21B89-0EFD-49D2-A0FF-5DDF4323E515}">
  <dimension ref="A1:I64"/>
  <sheetViews>
    <sheetView topLeftCell="A34" zoomScaleNormal="100" workbookViewId="0"/>
  </sheetViews>
  <sheetFormatPr defaultRowHeight="14.4" x14ac:dyDescent="0.3"/>
  <cols>
    <col min="1" max="1" width="47" customWidth="1"/>
    <col min="3" max="3" width="24.6640625" customWidth="1"/>
    <col min="5" max="5" width="23.44140625" customWidth="1"/>
    <col min="7" max="7" width="24" customWidth="1"/>
    <col min="8" max="8" width="16.109375" customWidth="1"/>
    <col min="9" max="9" width="20" customWidth="1"/>
  </cols>
  <sheetData>
    <row r="1" spans="1:9" x14ac:dyDescent="0.3">
      <c r="A1" s="1"/>
    </row>
    <row r="2" spans="1:9" x14ac:dyDescent="0.3">
      <c r="A2" s="1"/>
    </row>
    <row r="3" spans="1:9" x14ac:dyDescent="0.3">
      <c r="A3" s="1"/>
    </row>
    <row r="4" spans="1:9" ht="18" x14ac:dyDescent="0.35">
      <c r="A4" s="1"/>
      <c r="C4" s="293" t="s">
        <v>239</v>
      </c>
      <c r="D4" s="297"/>
      <c r="E4" s="294"/>
      <c r="F4" s="11"/>
      <c r="G4" s="295" t="s">
        <v>238</v>
      </c>
      <c r="H4" s="295"/>
      <c r="I4" s="295"/>
    </row>
    <row r="5" spans="1:9" ht="15.6" x14ac:dyDescent="0.3">
      <c r="A5" s="1"/>
      <c r="C5" s="57" t="s">
        <v>213</v>
      </c>
      <c r="D5" s="120" t="s">
        <v>240</v>
      </c>
      <c r="E5" s="109"/>
      <c r="F5" s="11"/>
      <c r="G5" s="11"/>
      <c r="H5" s="11"/>
      <c r="I5" s="11"/>
    </row>
    <row r="6" spans="1:9" ht="18" x14ac:dyDescent="0.35">
      <c r="A6" s="1"/>
      <c r="C6" s="57" t="s">
        <v>241</v>
      </c>
      <c r="D6" s="120" t="s">
        <v>240</v>
      </c>
      <c r="E6" s="110"/>
      <c r="F6" s="11"/>
      <c r="G6" s="83" t="s">
        <v>84</v>
      </c>
      <c r="H6" s="84" t="s">
        <v>135</v>
      </c>
      <c r="I6" s="85" t="s">
        <v>136</v>
      </c>
    </row>
    <row r="7" spans="1:9" ht="15.6" x14ac:dyDescent="0.3">
      <c r="A7" s="1"/>
      <c r="C7" s="57" t="s">
        <v>297</v>
      </c>
      <c r="D7" s="120" t="s">
        <v>240</v>
      </c>
      <c r="E7" s="110"/>
      <c r="F7" s="11"/>
      <c r="G7" s="57" t="s">
        <v>298</v>
      </c>
      <c r="H7" s="65">
        <f>E20</f>
        <v>0</v>
      </c>
      <c r="I7" s="66"/>
    </row>
    <row r="8" spans="1:9" ht="15.6" x14ac:dyDescent="0.3">
      <c r="A8" s="1"/>
      <c r="C8" s="57" t="s">
        <v>299</v>
      </c>
      <c r="D8" s="120" t="s">
        <v>240</v>
      </c>
      <c r="E8" s="168"/>
      <c r="F8" s="11"/>
      <c r="G8" s="57" t="s">
        <v>297</v>
      </c>
      <c r="H8" s="65">
        <f>E14</f>
        <v>0</v>
      </c>
      <c r="I8" s="66"/>
    </row>
    <row r="9" spans="1:9" ht="15.6" x14ac:dyDescent="0.3">
      <c r="A9" s="1"/>
      <c r="C9" s="57" t="s">
        <v>300</v>
      </c>
      <c r="D9" s="120" t="s">
        <v>240</v>
      </c>
      <c r="E9" s="109"/>
      <c r="F9" s="11"/>
      <c r="G9" s="112" t="s">
        <v>245</v>
      </c>
      <c r="H9" s="113"/>
      <c r="I9" s="114">
        <f>E5-E13</f>
        <v>0</v>
      </c>
    </row>
    <row r="10" spans="1:9" ht="15.6" x14ac:dyDescent="0.3">
      <c r="A10" s="1"/>
      <c r="C10" s="59" t="s">
        <v>301</v>
      </c>
      <c r="D10" s="124" t="s">
        <v>240</v>
      </c>
      <c r="E10" s="111"/>
      <c r="F10" s="11"/>
      <c r="G10" s="115" t="s">
        <v>302</v>
      </c>
      <c r="H10" s="68"/>
      <c r="I10" s="69">
        <f>SUM(H7:H8)-I9</f>
        <v>0</v>
      </c>
    </row>
    <row r="11" spans="1:9" x14ac:dyDescent="0.3">
      <c r="A11" s="1"/>
      <c r="C11" s="11"/>
      <c r="D11" s="11"/>
      <c r="E11" s="11"/>
      <c r="F11" s="11"/>
      <c r="G11" s="11"/>
      <c r="H11" s="74"/>
      <c r="I11" s="74"/>
    </row>
    <row r="12" spans="1:9" ht="18" x14ac:dyDescent="0.35">
      <c r="A12" s="1"/>
      <c r="C12" s="293" t="s">
        <v>247</v>
      </c>
      <c r="D12" s="297"/>
      <c r="E12" s="294"/>
      <c r="F12" s="11"/>
      <c r="G12" s="11"/>
      <c r="H12" s="11"/>
      <c r="I12" s="11"/>
    </row>
    <row r="13" spans="1:9" ht="15.6" x14ac:dyDescent="0.3">
      <c r="A13" s="1"/>
      <c r="C13" s="57" t="s">
        <v>338</v>
      </c>
      <c r="D13" s="120" t="s">
        <v>240</v>
      </c>
      <c r="E13" s="114">
        <f>E5-(E5*E6)</f>
        <v>0</v>
      </c>
      <c r="F13" s="11"/>
      <c r="G13" s="11"/>
      <c r="H13" s="11"/>
      <c r="I13" s="11"/>
    </row>
    <row r="14" spans="1:9" ht="15.6" x14ac:dyDescent="0.3">
      <c r="A14" s="1"/>
      <c r="C14" s="57" t="s">
        <v>297</v>
      </c>
      <c r="D14" s="120" t="s">
        <v>240</v>
      </c>
      <c r="E14" s="114">
        <f>E5*E7</f>
        <v>0</v>
      </c>
      <c r="F14" s="11"/>
      <c r="G14" s="11"/>
      <c r="H14" s="11"/>
      <c r="I14" s="11"/>
    </row>
    <row r="15" spans="1:9" ht="15.6" x14ac:dyDescent="0.3">
      <c r="A15" s="1"/>
      <c r="C15" s="298" t="s">
        <v>249</v>
      </c>
      <c r="D15" s="299"/>
      <c r="E15" s="300"/>
      <c r="F15" s="11"/>
      <c r="G15" s="11"/>
      <c r="H15" s="11"/>
      <c r="I15" s="11"/>
    </row>
    <row r="16" spans="1:9" ht="15.6" x14ac:dyDescent="0.3">
      <c r="A16" s="1"/>
      <c r="C16" s="57" t="s">
        <v>299</v>
      </c>
      <c r="D16" s="120" t="s">
        <v>240</v>
      </c>
      <c r="E16" s="114">
        <f>E8*E5</f>
        <v>0</v>
      </c>
      <c r="F16" s="11"/>
      <c r="G16" s="11"/>
      <c r="H16" s="11"/>
      <c r="I16" s="11"/>
    </row>
    <row r="17" spans="1:9" ht="15.6" x14ac:dyDescent="0.3">
      <c r="A17" s="1"/>
      <c r="C17" s="57" t="s">
        <v>300</v>
      </c>
      <c r="D17" s="120" t="s">
        <v>240</v>
      </c>
      <c r="E17" s="114">
        <f>E9</f>
        <v>0</v>
      </c>
      <c r="F17" s="11"/>
      <c r="G17" s="11"/>
      <c r="H17" s="11"/>
      <c r="I17" s="11"/>
    </row>
    <row r="18" spans="1:9" ht="15.6" x14ac:dyDescent="0.3">
      <c r="A18" s="1"/>
      <c r="C18" s="57" t="s">
        <v>301</v>
      </c>
      <c r="D18" s="120" t="s">
        <v>240</v>
      </c>
      <c r="E18" s="114">
        <f>E10</f>
        <v>0</v>
      </c>
      <c r="F18" s="11"/>
      <c r="G18" s="11"/>
      <c r="H18" s="11"/>
      <c r="I18" s="11"/>
    </row>
    <row r="19" spans="1:9" ht="15.6" x14ac:dyDescent="0.3">
      <c r="A19" s="1"/>
      <c r="C19" s="57" t="s">
        <v>251</v>
      </c>
      <c r="D19" s="120" t="s">
        <v>240</v>
      </c>
      <c r="E19" s="114">
        <f>SUM(E16:E18)</f>
        <v>0</v>
      </c>
    </row>
    <row r="20" spans="1:9" ht="15.6" x14ac:dyDescent="0.3">
      <c r="A20" s="1"/>
      <c r="C20" s="59" t="s">
        <v>337</v>
      </c>
      <c r="D20" s="124" t="s">
        <v>240</v>
      </c>
      <c r="E20" s="114">
        <f>E13+E19</f>
        <v>0</v>
      </c>
    </row>
    <row r="21" spans="1:9" x14ac:dyDescent="0.3">
      <c r="A21" s="1"/>
    </row>
    <row r="22" spans="1:9" x14ac:dyDescent="0.3">
      <c r="A22" s="1"/>
    </row>
    <row r="23" spans="1:9" x14ac:dyDescent="0.3">
      <c r="A23" s="1"/>
    </row>
    <row r="24" spans="1:9" x14ac:dyDescent="0.3">
      <c r="A24" s="1"/>
    </row>
    <row r="25" spans="1:9" x14ac:dyDescent="0.3">
      <c r="A25" s="1"/>
    </row>
    <row r="26" spans="1:9" x14ac:dyDescent="0.3">
      <c r="A26" s="1"/>
    </row>
    <row r="27" spans="1:9" x14ac:dyDescent="0.3">
      <c r="A27" s="1"/>
    </row>
    <row r="28" spans="1:9" x14ac:dyDescent="0.3">
      <c r="A28" s="1"/>
    </row>
    <row r="29" spans="1:9" x14ac:dyDescent="0.3">
      <c r="A29" s="1"/>
    </row>
    <row r="30" spans="1:9" x14ac:dyDescent="0.3">
      <c r="A30" s="1"/>
    </row>
    <row r="31" spans="1:9" x14ac:dyDescent="0.3">
      <c r="A31" s="1"/>
    </row>
    <row r="32" spans="1:9"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sheetData>
  <mergeCells count="4">
    <mergeCell ref="C4:E4"/>
    <mergeCell ref="G4:I4"/>
    <mergeCell ref="C12:E12"/>
    <mergeCell ref="C15:E15"/>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EF606-2904-4C03-8A4F-DB43FF048A6F}">
  <dimension ref="A1:AD39"/>
  <sheetViews>
    <sheetView zoomScale="59"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7A30-9BA5-4BF6-BBC1-A9A6FF4B69B3}">
  <dimension ref="A1:K63"/>
  <sheetViews>
    <sheetView topLeftCell="A18" zoomScale="82" zoomScaleNormal="55" workbookViewId="0"/>
  </sheetViews>
  <sheetFormatPr defaultRowHeight="14.4" x14ac:dyDescent="0.3"/>
  <cols>
    <col min="1" max="1" width="44.33203125" customWidth="1"/>
    <col min="3" max="3" width="19" customWidth="1"/>
    <col min="4" max="4" width="22.33203125" customWidth="1"/>
    <col min="5" max="5" width="14.109375" customWidth="1"/>
    <col min="6" max="6" width="11.33203125" customWidth="1"/>
    <col min="9" max="9" width="34.33203125" customWidth="1"/>
  </cols>
  <sheetData>
    <row r="1" spans="1:11" x14ac:dyDescent="0.3">
      <c r="A1" s="1"/>
      <c r="C1" s="248" t="s">
        <v>303</v>
      </c>
      <c r="D1" s="249"/>
      <c r="E1" s="249"/>
      <c r="F1" s="249"/>
      <c r="G1" s="40"/>
      <c r="H1" s="40"/>
      <c r="I1" s="40"/>
      <c r="J1" s="169"/>
      <c r="K1" s="169"/>
    </row>
    <row r="2" spans="1:11" x14ac:dyDescent="0.3">
      <c r="A2" s="1"/>
      <c r="C2" s="40"/>
      <c r="D2" s="40"/>
      <c r="E2" s="40"/>
      <c r="F2" s="40"/>
      <c r="G2" s="40"/>
      <c r="H2" s="40"/>
      <c r="I2" s="40"/>
      <c r="J2" s="169"/>
      <c r="K2" s="169"/>
    </row>
    <row r="3" spans="1:11" x14ac:dyDescent="0.3">
      <c r="A3" s="1"/>
      <c r="C3" s="250" t="s">
        <v>304</v>
      </c>
      <c r="D3" s="249"/>
      <c r="E3" s="249"/>
      <c r="F3" s="249"/>
      <c r="G3" s="171"/>
      <c r="H3" s="40"/>
      <c r="I3" s="40"/>
      <c r="J3" s="169"/>
      <c r="K3" s="169"/>
    </row>
    <row r="4" spans="1:11" ht="34.200000000000003" customHeight="1" x14ac:dyDescent="0.3">
      <c r="A4" s="1"/>
      <c r="C4" s="251" t="s">
        <v>339</v>
      </c>
      <c r="D4" s="249"/>
      <c r="E4" s="249"/>
      <c r="F4" s="249"/>
      <c r="G4" s="171"/>
      <c r="H4" s="40"/>
      <c r="I4" s="40"/>
      <c r="J4" s="169"/>
      <c r="K4" s="169"/>
    </row>
    <row r="5" spans="1:11" ht="15.6" x14ac:dyDescent="0.3">
      <c r="A5" s="1"/>
      <c r="C5" s="15" t="s">
        <v>305</v>
      </c>
      <c r="D5" s="172">
        <f>0</f>
        <v>0</v>
      </c>
      <c r="E5" s="15"/>
      <c r="F5" s="15"/>
      <c r="G5" s="171"/>
      <c r="H5" s="40"/>
      <c r="I5" s="40"/>
      <c r="J5" s="169"/>
      <c r="K5" s="169"/>
    </row>
    <row r="6" spans="1:11" ht="15.6" x14ac:dyDescent="0.3">
      <c r="A6" s="1"/>
      <c r="C6" s="173"/>
      <c r="D6" s="40"/>
      <c r="E6" s="40"/>
      <c r="F6" s="40"/>
      <c r="G6" s="171"/>
      <c r="H6" s="40"/>
      <c r="I6" s="170" t="s">
        <v>306</v>
      </c>
      <c r="J6" s="169"/>
      <c r="K6" s="169"/>
    </row>
    <row r="7" spans="1:11" ht="15.6" x14ac:dyDescent="0.3">
      <c r="A7" s="1"/>
      <c r="C7" s="252" t="s">
        <v>307</v>
      </c>
      <c r="D7" s="253"/>
      <c r="E7" s="253"/>
      <c r="F7" s="254"/>
      <c r="G7" s="171"/>
      <c r="H7" s="40"/>
      <c r="I7" s="170" t="s">
        <v>308</v>
      </c>
      <c r="J7" s="169"/>
      <c r="K7" s="169"/>
    </row>
    <row r="8" spans="1:11" ht="15.6" x14ac:dyDescent="0.3">
      <c r="A8" s="1"/>
      <c r="C8" s="245" t="s">
        <v>309</v>
      </c>
      <c r="D8" s="246"/>
      <c r="E8" s="246"/>
      <c r="F8" s="247"/>
      <c r="G8" s="171"/>
      <c r="H8" s="40"/>
      <c r="I8" s="40"/>
      <c r="J8" s="169"/>
      <c r="K8" s="169"/>
    </row>
    <row r="9" spans="1:11" ht="15.6" x14ac:dyDescent="0.3">
      <c r="A9" s="1"/>
      <c r="C9" s="245" t="s">
        <v>310</v>
      </c>
      <c r="D9" s="246"/>
      <c r="E9" s="246"/>
      <c r="F9" s="247"/>
      <c r="G9" s="171"/>
      <c r="H9" s="40"/>
      <c r="I9" s="40" t="s">
        <v>311</v>
      </c>
      <c r="J9" s="169">
        <f>D14</f>
        <v>0</v>
      </c>
      <c r="K9" s="169"/>
    </row>
    <row r="10" spans="1:11" ht="15.6" x14ac:dyDescent="0.3">
      <c r="A10" s="1"/>
      <c r="C10" s="174" t="s">
        <v>312</v>
      </c>
      <c r="D10" s="175"/>
      <c r="E10" s="176" t="s">
        <v>112</v>
      </c>
      <c r="F10" s="175"/>
      <c r="G10" s="171"/>
      <c r="H10" s="40"/>
      <c r="I10" s="40" t="s">
        <v>112</v>
      </c>
      <c r="J10" s="169">
        <f>F10</f>
        <v>0</v>
      </c>
      <c r="K10" s="169"/>
    </row>
    <row r="11" spans="1:11" ht="15.6" x14ac:dyDescent="0.3">
      <c r="A11" s="1"/>
      <c r="C11" s="174" t="s">
        <v>313</v>
      </c>
      <c r="D11" s="175"/>
      <c r="E11" s="176" t="s">
        <v>109</v>
      </c>
      <c r="F11" s="175"/>
      <c r="G11" s="171"/>
      <c r="H11" s="40"/>
      <c r="I11" s="170" t="s">
        <v>314</v>
      </c>
      <c r="J11" s="177">
        <f>J9-J10</f>
        <v>0</v>
      </c>
      <c r="K11" s="169"/>
    </row>
    <row r="12" spans="1:11" ht="15.6" x14ac:dyDescent="0.3">
      <c r="A12" s="1"/>
      <c r="C12" s="174" t="s">
        <v>115</v>
      </c>
      <c r="D12" s="175"/>
      <c r="E12" s="176" t="s">
        <v>108</v>
      </c>
      <c r="F12" s="175"/>
      <c r="G12" s="171"/>
      <c r="H12" s="40"/>
      <c r="I12" s="40"/>
      <c r="J12" s="169"/>
      <c r="K12" s="169"/>
    </row>
    <row r="13" spans="1:11" ht="15.6" x14ac:dyDescent="0.3">
      <c r="A13" s="1"/>
      <c r="C13" s="174" t="s">
        <v>114</v>
      </c>
      <c r="D13" s="175"/>
      <c r="E13" s="176"/>
      <c r="F13" s="175"/>
      <c r="G13" s="171"/>
      <c r="H13" s="40"/>
      <c r="I13" s="170" t="s">
        <v>315</v>
      </c>
      <c r="J13" s="169"/>
      <c r="K13" s="169"/>
    </row>
    <row r="14" spans="1:11" ht="15.6" x14ac:dyDescent="0.3">
      <c r="A14" s="1"/>
      <c r="C14" s="178" t="s">
        <v>163</v>
      </c>
      <c r="D14" s="179">
        <f>SUM(D10:D13)</f>
        <v>0</v>
      </c>
      <c r="E14" s="180" t="s">
        <v>316</v>
      </c>
      <c r="F14" s="179">
        <f>SUM(F10:F13)</f>
        <v>0</v>
      </c>
      <c r="G14" s="171"/>
      <c r="H14" s="40"/>
      <c r="I14" s="40" t="s">
        <v>317</v>
      </c>
      <c r="J14" s="169">
        <f>D5</f>
        <v>0</v>
      </c>
      <c r="K14" s="169"/>
    </row>
    <row r="15" spans="1:11" ht="15.6" x14ac:dyDescent="0.3">
      <c r="A15" s="1"/>
      <c r="C15" s="173"/>
      <c r="D15" s="40"/>
      <c r="E15" s="40"/>
      <c r="F15" s="40"/>
      <c r="G15" s="171"/>
      <c r="H15" s="40"/>
      <c r="I15" s="40" t="s">
        <v>318</v>
      </c>
      <c r="J15" s="169">
        <f>J11</f>
        <v>0</v>
      </c>
      <c r="K15" s="169"/>
    </row>
    <row r="16" spans="1:11" x14ac:dyDescent="0.3">
      <c r="A16" s="1"/>
      <c r="C16" s="256" t="s">
        <v>319</v>
      </c>
      <c r="D16" s="249"/>
      <c r="E16" s="249"/>
      <c r="F16" s="249"/>
      <c r="G16" s="171"/>
      <c r="H16" s="40"/>
      <c r="I16" s="170" t="s">
        <v>320</v>
      </c>
      <c r="J16" s="177">
        <f>J14-J15</f>
        <v>0</v>
      </c>
      <c r="K16" s="169"/>
    </row>
    <row r="17" spans="1:11" ht="15.6" x14ac:dyDescent="0.3">
      <c r="A17" s="1"/>
      <c r="C17" s="255" t="s">
        <v>321</v>
      </c>
      <c r="D17" s="249"/>
      <c r="E17" s="169">
        <v>0</v>
      </c>
      <c r="F17" s="40"/>
      <c r="G17" s="171"/>
      <c r="H17" s="40"/>
      <c r="I17" s="40"/>
      <c r="J17" s="169"/>
      <c r="K17" s="169"/>
    </row>
    <row r="18" spans="1:11" ht="15.6" x14ac:dyDescent="0.3">
      <c r="A18" s="1"/>
      <c r="C18" s="255" t="s">
        <v>322</v>
      </c>
      <c r="D18" s="249"/>
      <c r="E18" s="169">
        <v>0</v>
      </c>
      <c r="F18" s="40"/>
      <c r="G18" s="171"/>
      <c r="H18" s="40"/>
      <c r="I18" s="170" t="s">
        <v>323</v>
      </c>
      <c r="J18" s="169"/>
      <c r="K18" s="169"/>
    </row>
    <row r="19" spans="1:11" ht="15.6" x14ac:dyDescent="0.3">
      <c r="A19" s="1"/>
      <c r="C19" s="255" t="s">
        <v>324</v>
      </c>
      <c r="D19" s="249"/>
      <c r="E19" s="169">
        <v>0</v>
      </c>
      <c r="F19" s="40"/>
      <c r="G19" s="171"/>
      <c r="H19" s="40"/>
      <c r="I19" s="40" t="s">
        <v>312</v>
      </c>
      <c r="J19" s="169">
        <f t="shared" ref="J19:J22" si="0">D10</f>
        <v>0</v>
      </c>
      <c r="K19" s="169"/>
    </row>
    <row r="20" spans="1:11" ht="15.6" x14ac:dyDescent="0.3">
      <c r="A20" s="1"/>
      <c r="C20" s="255" t="s">
        <v>325</v>
      </c>
      <c r="D20" s="249"/>
      <c r="E20" s="169">
        <v>0</v>
      </c>
      <c r="F20" s="40"/>
      <c r="G20" s="171"/>
      <c r="H20" s="40"/>
      <c r="I20" s="40" t="s">
        <v>313</v>
      </c>
      <c r="J20" s="169">
        <f t="shared" si="0"/>
        <v>0</v>
      </c>
      <c r="K20" s="169"/>
    </row>
    <row r="21" spans="1:11" ht="15.6" x14ac:dyDescent="0.3">
      <c r="A21" s="1"/>
      <c r="C21" s="173"/>
      <c r="D21" s="40"/>
      <c r="E21" s="40"/>
      <c r="F21" s="40"/>
      <c r="G21" s="171"/>
      <c r="H21" s="40"/>
      <c r="I21" s="40" t="s">
        <v>115</v>
      </c>
      <c r="J21" s="169">
        <f t="shared" si="0"/>
        <v>0</v>
      </c>
      <c r="K21" s="169"/>
    </row>
    <row r="22" spans="1:11" ht="15.6" x14ac:dyDescent="0.3">
      <c r="A22" s="1"/>
      <c r="C22" s="14" t="s">
        <v>97</v>
      </c>
      <c r="D22" s="40"/>
      <c r="E22" s="40"/>
      <c r="F22" s="40"/>
      <c r="G22" s="171"/>
      <c r="H22" s="40"/>
      <c r="I22" s="40" t="s">
        <v>114</v>
      </c>
      <c r="J22" s="169">
        <f t="shared" si="0"/>
        <v>0</v>
      </c>
      <c r="K22" s="169"/>
    </row>
    <row r="23" spans="1:11" ht="15.6" x14ac:dyDescent="0.3">
      <c r="A23" s="1"/>
      <c r="C23" s="255" t="s">
        <v>326</v>
      </c>
      <c r="D23" s="249"/>
      <c r="E23" s="249"/>
      <c r="F23" s="249"/>
      <c r="G23" s="171"/>
      <c r="H23" s="40"/>
      <c r="I23" s="40" t="s">
        <v>320</v>
      </c>
      <c r="J23" s="169">
        <f>J16</f>
        <v>0</v>
      </c>
      <c r="K23" s="169"/>
    </row>
    <row r="24" spans="1:11" ht="15.6" x14ac:dyDescent="0.3">
      <c r="A24" s="1"/>
      <c r="C24" s="255" t="s">
        <v>327</v>
      </c>
      <c r="D24" s="249"/>
      <c r="E24" s="249"/>
      <c r="F24" s="249"/>
      <c r="G24" s="171"/>
      <c r="H24" s="40"/>
      <c r="I24" s="40" t="s">
        <v>328</v>
      </c>
      <c r="J24" s="169"/>
      <c r="K24" s="169">
        <f>F10</f>
        <v>0</v>
      </c>
    </row>
    <row r="25" spans="1:11" ht="15.6" x14ac:dyDescent="0.3">
      <c r="A25" s="1"/>
      <c r="C25" s="173"/>
      <c r="D25" s="40"/>
      <c r="E25" s="40"/>
      <c r="F25" s="40"/>
      <c r="G25" s="171"/>
      <c r="H25" s="40"/>
      <c r="I25" s="40" t="s">
        <v>329</v>
      </c>
      <c r="J25" s="169"/>
      <c r="K25" s="169">
        <f>SUM(J19:J23)-K24</f>
        <v>0</v>
      </c>
    </row>
    <row r="26" spans="1:11" x14ac:dyDescent="0.3">
      <c r="A26" s="1"/>
    </row>
    <row r="27" spans="1:11" x14ac:dyDescent="0.3">
      <c r="A27" s="1"/>
    </row>
    <row r="28" spans="1:11" x14ac:dyDescent="0.3">
      <c r="A28" s="1"/>
    </row>
    <row r="29" spans="1:11" x14ac:dyDescent="0.3">
      <c r="A29" s="1"/>
    </row>
    <row r="30" spans="1:11" x14ac:dyDescent="0.3">
      <c r="A30" s="1"/>
    </row>
    <row r="31" spans="1:11" x14ac:dyDescent="0.3">
      <c r="A31" s="1"/>
    </row>
    <row r="32" spans="1: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sheetData>
  <mergeCells count="13">
    <mergeCell ref="C24:F24"/>
    <mergeCell ref="C16:F16"/>
    <mergeCell ref="C17:D17"/>
    <mergeCell ref="C18:D18"/>
    <mergeCell ref="C19:D19"/>
    <mergeCell ref="C20:D20"/>
    <mergeCell ref="C23:F23"/>
    <mergeCell ref="C9:F9"/>
    <mergeCell ref="C1:F1"/>
    <mergeCell ref="C3:F3"/>
    <mergeCell ref="C4:F4"/>
    <mergeCell ref="C7:F7"/>
    <mergeCell ref="C8:F8"/>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89553-29B5-4555-83EB-D0BB55C10A7F}">
  <dimension ref="A1:K63"/>
  <sheetViews>
    <sheetView topLeftCell="A18" zoomScale="73" zoomScaleNormal="115" workbookViewId="0"/>
  </sheetViews>
  <sheetFormatPr defaultRowHeight="14.4" x14ac:dyDescent="0.3"/>
  <cols>
    <col min="1" max="1" width="42.33203125" customWidth="1"/>
    <col min="3" max="3" width="27" customWidth="1"/>
    <col min="4" max="4" width="15.6640625" customWidth="1"/>
    <col min="5" max="5" width="17.5546875" customWidth="1"/>
    <col min="6" max="6" width="20.44140625" customWidth="1"/>
    <col min="9" max="9" width="44.6640625" customWidth="1"/>
    <col min="10" max="10" width="22.5546875" customWidth="1"/>
    <col min="11" max="11" width="17.5546875" customWidth="1"/>
  </cols>
  <sheetData>
    <row r="1" spans="1:10" x14ac:dyDescent="0.3">
      <c r="A1" s="1"/>
      <c r="C1" s="248" t="s">
        <v>330</v>
      </c>
      <c r="D1" s="249"/>
      <c r="E1" s="249"/>
      <c r="F1" s="249"/>
      <c r="G1" s="40"/>
      <c r="H1" s="40"/>
      <c r="I1" s="40"/>
      <c r="J1" s="40"/>
    </row>
    <row r="2" spans="1:10" x14ac:dyDescent="0.3">
      <c r="A2" s="1"/>
      <c r="C2" s="40"/>
      <c r="D2" s="40"/>
      <c r="E2" s="40"/>
      <c r="F2" s="40"/>
      <c r="G2" s="40"/>
      <c r="H2" s="40"/>
      <c r="I2" s="40"/>
      <c r="J2" s="40"/>
    </row>
    <row r="3" spans="1:10" x14ac:dyDescent="0.3">
      <c r="A3" s="1"/>
      <c r="C3" s="250" t="s">
        <v>304</v>
      </c>
      <c r="D3" s="249"/>
      <c r="E3" s="249"/>
      <c r="F3" s="249"/>
      <c r="G3" s="171"/>
      <c r="H3" s="40"/>
      <c r="I3" s="40"/>
      <c r="J3" s="40"/>
    </row>
    <row r="4" spans="1:10" ht="43.2" customHeight="1" x14ac:dyDescent="0.3">
      <c r="A4" s="1"/>
      <c r="C4" s="251" t="s">
        <v>331</v>
      </c>
      <c r="D4" s="249"/>
      <c r="E4" s="249"/>
      <c r="F4" s="249"/>
      <c r="G4" s="171"/>
      <c r="H4" s="40"/>
      <c r="I4" s="40"/>
      <c r="J4" s="40"/>
    </row>
    <row r="5" spans="1:10" ht="15.6" x14ac:dyDescent="0.3">
      <c r="A5" s="1"/>
      <c r="C5" s="15" t="s">
        <v>305</v>
      </c>
      <c r="D5" s="172">
        <f>0</f>
        <v>0</v>
      </c>
      <c r="E5" s="15"/>
      <c r="F5" s="15"/>
      <c r="G5" s="171"/>
      <c r="H5" s="40"/>
      <c r="I5" s="40"/>
      <c r="J5" s="40"/>
    </row>
    <row r="6" spans="1:10" ht="15.6" x14ac:dyDescent="0.3">
      <c r="A6" s="1"/>
      <c r="C6" s="173"/>
      <c r="D6" s="40"/>
      <c r="E6" s="40"/>
      <c r="F6" s="40"/>
      <c r="G6" s="171"/>
      <c r="H6" s="40"/>
      <c r="I6" s="170" t="s">
        <v>306</v>
      </c>
      <c r="J6" s="40"/>
    </row>
    <row r="7" spans="1:10" ht="15.6" x14ac:dyDescent="0.3">
      <c r="A7" s="1"/>
      <c r="C7" s="308" t="s">
        <v>332</v>
      </c>
      <c r="D7" s="253"/>
      <c r="E7" s="253"/>
      <c r="F7" s="254"/>
      <c r="G7" s="171"/>
      <c r="H7" s="40"/>
      <c r="I7" s="170" t="s">
        <v>308</v>
      </c>
      <c r="J7" s="40"/>
    </row>
    <row r="8" spans="1:10" ht="15.6" x14ac:dyDescent="0.3">
      <c r="A8" s="1"/>
      <c r="C8" s="307" t="s">
        <v>309</v>
      </c>
      <c r="D8" s="246"/>
      <c r="E8" s="246"/>
      <c r="F8" s="247"/>
      <c r="G8" s="171"/>
      <c r="H8" s="40"/>
      <c r="I8" s="40"/>
      <c r="J8" s="40"/>
    </row>
    <row r="9" spans="1:10" ht="15.6" x14ac:dyDescent="0.3">
      <c r="A9" s="1"/>
      <c r="C9" s="307" t="s">
        <v>310</v>
      </c>
      <c r="D9" s="246"/>
      <c r="E9" s="246"/>
      <c r="F9" s="247"/>
      <c r="G9" s="171"/>
      <c r="H9" s="40"/>
      <c r="I9" s="40" t="s">
        <v>311</v>
      </c>
      <c r="J9" s="181">
        <f>D14</f>
        <v>0</v>
      </c>
    </row>
    <row r="10" spans="1:10" ht="15.6" x14ac:dyDescent="0.3">
      <c r="A10" s="1"/>
      <c r="C10" s="174" t="s">
        <v>312</v>
      </c>
      <c r="D10" s="175"/>
      <c r="E10" s="176" t="s">
        <v>112</v>
      </c>
      <c r="F10" s="175"/>
      <c r="G10" s="171"/>
      <c r="H10" s="40"/>
      <c r="I10" s="40" t="s">
        <v>333</v>
      </c>
      <c r="J10" s="181">
        <f>F10</f>
        <v>0</v>
      </c>
    </row>
    <row r="11" spans="1:10" ht="15.6" x14ac:dyDescent="0.3">
      <c r="A11" s="1"/>
      <c r="C11" s="174" t="s">
        <v>313</v>
      </c>
      <c r="D11" s="175"/>
      <c r="E11" s="176" t="s">
        <v>109</v>
      </c>
      <c r="F11" s="175"/>
      <c r="G11" s="171"/>
      <c r="H11" s="40"/>
      <c r="I11" s="170" t="s">
        <v>314</v>
      </c>
      <c r="J11" s="182">
        <f>J9-J10</f>
        <v>0</v>
      </c>
    </row>
    <row r="12" spans="1:10" ht="15.6" x14ac:dyDescent="0.3">
      <c r="A12" s="1"/>
      <c r="C12" s="174" t="s">
        <v>115</v>
      </c>
      <c r="D12" s="175"/>
      <c r="E12" s="176" t="s">
        <v>108</v>
      </c>
      <c r="F12" s="175"/>
      <c r="G12" s="171"/>
      <c r="H12" s="40"/>
      <c r="I12" s="40"/>
      <c r="J12" s="40"/>
    </row>
    <row r="13" spans="1:10" ht="15.6" x14ac:dyDescent="0.3">
      <c r="A13" s="1"/>
      <c r="C13" s="174" t="s">
        <v>114</v>
      </c>
      <c r="D13" s="175"/>
      <c r="E13" s="176"/>
      <c r="F13" s="175"/>
      <c r="G13" s="171"/>
      <c r="H13" s="40"/>
      <c r="I13" s="170" t="s">
        <v>315</v>
      </c>
      <c r="J13" s="40"/>
    </row>
    <row r="14" spans="1:10" ht="15.6" x14ac:dyDescent="0.3">
      <c r="A14" s="1"/>
      <c r="C14" s="178" t="s">
        <v>163</v>
      </c>
      <c r="D14" s="179">
        <f>SUM(D10:D13)</f>
        <v>0</v>
      </c>
      <c r="E14" s="180" t="s">
        <v>316</v>
      </c>
      <c r="F14" s="179">
        <f>SUM(F10:F13)</f>
        <v>0</v>
      </c>
      <c r="G14" s="171"/>
      <c r="H14" s="40"/>
      <c r="I14" s="40" t="s">
        <v>317</v>
      </c>
      <c r="J14" s="181">
        <f>D5</f>
        <v>0</v>
      </c>
    </row>
    <row r="15" spans="1:10" ht="15.6" x14ac:dyDescent="0.3">
      <c r="A15" s="1"/>
      <c r="C15" s="173"/>
      <c r="D15" s="40"/>
      <c r="E15" s="40"/>
      <c r="F15" s="40"/>
      <c r="G15" s="171"/>
      <c r="H15" s="40"/>
      <c r="I15" s="40" t="s">
        <v>318</v>
      </c>
      <c r="J15" s="181">
        <f>J11</f>
        <v>0</v>
      </c>
    </row>
    <row r="16" spans="1:10" x14ac:dyDescent="0.3">
      <c r="A16" s="1"/>
      <c r="C16" s="256" t="s">
        <v>319</v>
      </c>
      <c r="D16" s="249"/>
      <c r="E16" s="249"/>
      <c r="F16" s="249"/>
      <c r="G16" s="171"/>
      <c r="H16" s="40"/>
      <c r="I16" s="170" t="s">
        <v>320</v>
      </c>
      <c r="J16" s="182">
        <f>J14-J15</f>
        <v>0</v>
      </c>
    </row>
    <row r="17" spans="1:11" ht="15.6" x14ac:dyDescent="0.3">
      <c r="A17" s="1"/>
      <c r="C17" s="255" t="s">
        <v>321</v>
      </c>
      <c r="D17" s="249"/>
      <c r="E17" s="169">
        <v>0</v>
      </c>
      <c r="F17" s="40"/>
      <c r="G17" s="171"/>
      <c r="H17" s="40"/>
      <c r="I17" s="40"/>
      <c r="J17" s="40"/>
    </row>
    <row r="18" spans="1:11" ht="15.6" x14ac:dyDescent="0.3">
      <c r="A18" s="1"/>
      <c r="C18" s="255" t="s">
        <v>322</v>
      </c>
      <c r="D18" s="249"/>
      <c r="E18" s="169">
        <v>0</v>
      </c>
      <c r="F18" s="40"/>
      <c r="G18" s="171"/>
      <c r="H18" s="40"/>
      <c r="I18" s="170" t="s">
        <v>323</v>
      </c>
      <c r="J18" s="40"/>
    </row>
    <row r="19" spans="1:11" ht="15.6" x14ac:dyDescent="0.3">
      <c r="A19" s="1"/>
      <c r="C19" s="255" t="s">
        <v>324</v>
      </c>
      <c r="D19" s="249"/>
      <c r="E19" s="169">
        <v>0</v>
      </c>
      <c r="F19" s="40"/>
      <c r="G19" s="171"/>
      <c r="H19" s="40"/>
      <c r="I19" s="40" t="s">
        <v>312</v>
      </c>
      <c r="J19" s="181">
        <f t="shared" ref="J19:J22" si="0">D10</f>
        <v>0</v>
      </c>
    </row>
    <row r="20" spans="1:11" ht="15.6" x14ac:dyDescent="0.3">
      <c r="A20" s="1"/>
      <c r="C20" s="255" t="s">
        <v>325</v>
      </c>
      <c r="D20" s="249"/>
      <c r="E20" s="169">
        <v>0</v>
      </c>
      <c r="F20" s="40"/>
      <c r="G20" s="171"/>
      <c r="H20" s="40"/>
      <c r="I20" s="40" t="s">
        <v>313</v>
      </c>
      <c r="J20" s="181">
        <f t="shared" si="0"/>
        <v>0</v>
      </c>
    </row>
    <row r="21" spans="1:11" ht="15.6" x14ac:dyDescent="0.3">
      <c r="A21" s="1"/>
      <c r="C21" s="173"/>
      <c r="D21" s="40"/>
      <c r="E21" s="40"/>
      <c r="F21" s="40"/>
      <c r="G21" s="171"/>
      <c r="H21" s="40"/>
      <c r="I21" s="40" t="s">
        <v>115</v>
      </c>
      <c r="J21" s="181">
        <f t="shared" si="0"/>
        <v>0</v>
      </c>
    </row>
    <row r="22" spans="1:11" ht="15.6" x14ac:dyDescent="0.3">
      <c r="A22" s="1"/>
      <c r="C22" s="14" t="s">
        <v>97</v>
      </c>
      <c r="D22" s="40"/>
      <c r="E22" s="40"/>
      <c r="F22" s="40"/>
      <c r="G22" s="171"/>
      <c r="H22" s="40"/>
      <c r="I22" s="40" t="s">
        <v>114</v>
      </c>
      <c r="J22" s="181">
        <f t="shared" si="0"/>
        <v>0</v>
      </c>
    </row>
    <row r="23" spans="1:11" ht="15.6" x14ac:dyDescent="0.3">
      <c r="A23" s="1"/>
      <c r="C23" s="255" t="s">
        <v>334</v>
      </c>
      <c r="D23" s="249"/>
      <c r="E23" s="249"/>
      <c r="F23" s="249"/>
      <c r="G23" s="171"/>
      <c r="H23" s="40"/>
      <c r="I23" s="40" t="s">
        <v>320</v>
      </c>
      <c r="J23" s="181">
        <f>J16</f>
        <v>0</v>
      </c>
    </row>
    <row r="24" spans="1:11" ht="15.6" x14ac:dyDescent="0.3">
      <c r="A24" s="1"/>
      <c r="C24" s="255" t="s">
        <v>327</v>
      </c>
      <c r="D24" s="249"/>
      <c r="E24" s="249"/>
      <c r="F24" s="249"/>
      <c r="G24" s="171"/>
      <c r="H24" s="40"/>
      <c r="I24" s="40" t="s">
        <v>328</v>
      </c>
      <c r="J24" s="169"/>
      <c r="K24" s="169">
        <f>F10</f>
        <v>0</v>
      </c>
    </row>
    <row r="25" spans="1:11" ht="15.6" x14ac:dyDescent="0.3">
      <c r="A25" s="1"/>
      <c r="C25" s="173"/>
      <c r="D25" s="40"/>
      <c r="E25" s="40"/>
      <c r="F25" s="40"/>
      <c r="G25" s="171"/>
      <c r="H25" s="40"/>
      <c r="I25" s="40" t="s">
        <v>329</v>
      </c>
      <c r="J25" s="169"/>
      <c r="K25" s="169">
        <f>SUM(J19:J23)-K24</f>
        <v>0</v>
      </c>
    </row>
    <row r="26" spans="1:11" x14ac:dyDescent="0.3">
      <c r="A26" s="1"/>
    </row>
    <row r="27" spans="1:11" x14ac:dyDescent="0.3">
      <c r="A27" s="1"/>
    </row>
    <row r="28" spans="1:11" x14ac:dyDescent="0.3">
      <c r="A28" s="1"/>
    </row>
    <row r="29" spans="1:11" x14ac:dyDescent="0.3">
      <c r="A29" s="1"/>
    </row>
    <row r="30" spans="1:11" x14ac:dyDescent="0.3">
      <c r="A30" s="1"/>
    </row>
    <row r="31" spans="1:11" x14ac:dyDescent="0.3">
      <c r="A31" s="1"/>
    </row>
    <row r="32" spans="1: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sheetData>
  <mergeCells count="13">
    <mergeCell ref="C24:F24"/>
    <mergeCell ref="C16:F16"/>
    <mergeCell ref="C17:D17"/>
    <mergeCell ref="C18:D18"/>
    <mergeCell ref="C19:D19"/>
    <mergeCell ref="C20:D20"/>
    <mergeCell ref="C23:F23"/>
    <mergeCell ref="C9:F9"/>
    <mergeCell ref="C1:F1"/>
    <mergeCell ref="C3:F3"/>
    <mergeCell ref="C4:F4"/>
    <mergeCell ref="C7:F7"/>
    <mergeCell ref="C8:F8"/>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59164-1AA6-42F9-9E0A-E779DB46E7EC}">
  <dimension ref="A1:AD39"/>
  <sheetViews>
    <sheetView zoomScale="51"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65B85-AB37-4140-B256-64B653BC6F53}">
  <dimension ref="A1:AD39"/>
  <sheetViews>
    <sheetView zoomScale="58"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79579-FAFE-4500-B01A-56FE00C4F127}">
  <dimension ref="A1:AD39"/>
  <sheetViews>
    <sheetView zoomScale="71" zoomScaleNormal="71"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E208F-FDDC-4827-8191-037CFC80DD23}">
  <dimension ref="A1:AD39"/>
  <sheetViews>
    <sheetView zoomScale="52" workbookViewId="0"/>
  </sheetViews>
  <sheetFormatPr defaultRowHeight="14.4" x14ac:dyDescent="0.3"/>
  <sheetData>
    <row r="1" spans="1:30" x14ac:dyDescent="0.3">
      <c r="A1" s="1"/>
      <c r="B1" s="1"/>
      <c r="C1" s="1"/>
      <c r="D1" s="1"/>
      <c r="E1" s="1"/>
      <c r="F1" s="1"/>
      <c r="G1" s="1"/>
      <c r="H1" s="1"/>
      <c r="I1" s="1"/>
      <c r="J1" s="1"/>
      <c r="K1" s="1"/>
      <c r="L1" s="1"/>
      <c r="M1" s="1"/>
      <c r="N1" s="1"/>
      <c r="O1" s="1"/>
      <c r="P1" s="1"/>
      <c r="Q1" s="1"/>
      <c r="R1" s="1"/>
      <c r="S1" s="1"/>
      <c r="T1" s="1"/>
      <c r="U1" s="1"/>
      <c r="V1" s="1"/>
      <c r="W1" s="1"/>
      <c r="X1" s="1"/>
      <c r="Y1" s="1"/>
      <c r="Z1" s="1"/>
      <c r="AA1" s="1"/>
      <c r="AB1" s="1"/>
      <c r="AC1" s="1"/>
      <c r="AD1" s="1"/>
    </row>
    <row r="2" spans="1:30"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1:30"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row>
    <row r="4" spans="1:30"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1:30"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1:30"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1:30"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row>
    <row r="8" spans="1:30" x14ac:dyDescent="0.3">
      <c r="A8" s="1"/>
      <c r="B8" s="1"/>
      <c r="C8" s="1"/>
      <c r="D8" s="1"/>
      <c r="E8" s="1"/>
      <c r="F8" s="1"/>
      <c r="G8" s="1"/>
      <c r="H8" s="1"/>
      <c r="I8" s="1"/>
      <c r="J8" s="1"/>
      <c r="K8" s="1"/>
      <c r="L8" s="1"/>
      <c r="M8" s="1"/>
      <c r="N8" s="1"/>
      <c r="O8" s="1"/>
      <c r="P8" s="1"/>
      <c r="Q8" s="1"/>
      <c r="R8" s="1"/>
      <c r="S8" s="1"/>
      <c r="T8" s="1"/>
      <c r="U8" s="1"/>
      <c r="V8" s="1"/>
      <c r="W8" s="1"/>
      <c r="X8" s="1"/>
      <c r="Y8" s="1"/>
      <c r="Z8" s="1"/>
      <c r="AA8" s="1"/>
      <c r="AB8" s="1"/>
      <c r="AC8" s="1"/>
      <c r="AD8" s="1"/>
    </row>
    <row r="9" spans="1:30" x14ac:dyDescent="0.3">
      <c r="A9" s="1"/>
      <c r="B9" s="1"/>
      <c r="C9" s="1"/>
      <c r="D9" s="1"/>
      <c r="E9" s="1"/>
      <c r="F9" s="1"/>
      <c r="G9" s="1"/>
      <c r="H9" s="1"/>
      <c r="I9" s="1"/>
      <c r="J9" s="1"/>
      <c r="K9" s="1"/>
      <c r="L9" s="1"/>
      <c r="M9" s="1"/>
      <c r="N9" s="1"/>
      <c r="O9" s="1"/>
      <c r="P9" s="1"/>
      <c r="Q9" s="1"/>
      <c r="R9" s="1"/>
      <c r="S9" s="1"/>
      <c r="T9" s="1"/>
      <c r="U9" s="1"/>
      <c r="V9" s="1"/>
      <c r="W9" s="1"/>
      <c r="X9" s="1"/>
      <c r="Y9" s="1"/>
      <c r="Z9" s="1"/>
      <c r="AA9" s="1"/>
      <c r="AB9" s="1"/>
      <c r="AC9" s="1"/>
      <c r="AD9" s="1"/>
    </row>
    <row r="10" spans="1:3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row>
    <row r="11" spans="1:3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row>
    <row r="12" spans="1:3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row>
    <row r="13" spans="1:30" x14ac:dyDescent="0.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row>
    <row r="14" spans="1:30" x14ac:dyDescent="0.3">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row>
    <row r="15" spans="1:30" x14ac:dyDescent="0.3">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row>
    <row r="16" spans="1:30" x14ac:dyDescent="0.3">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row>
    <row r="17" spans="1:3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row>
    <row r="18" spans="1:3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row>
    <row r="19" spans="1:30" x14ac:dyDescent="0.3">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row>
    <row r="20" spans="1:30" x14ac:dyDescent="0.3">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row>
    <row r="21" spans="1:30" x14ac:dyDescent="0.3">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row>
    <row r="22" spans="1:30" x14ac:dyDescent="0.3">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row>
    <row r="23" spans="1:30" x14ac:dyDescent="0.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row>
    <row r="24" spans="1:30"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row>
    <row r="25" spans="1:30" x14ac:dyDescent="0.3">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row>
    <row r="26" spans="1:30" x14ac:dyDescent="0.3">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row>
    <row r="27" spans="1:30" x14ac:dyDescent="0.3">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row>
    <row r="28" spans="1:30" x14ac:dyDescent="0.3">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row>
    <row r="29" spans="1:30"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row>
    <row r="30" spans="1:30"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row>
    <row r="31" spans="1:30"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row>
    <row r="32" spans="1:30"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row>
    <row r="33" spans="1:30"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row>
    <row r="34" spans="1:30"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row>
    <row r="36" spans="1:30"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row>
    <row r="37" spans="1:30"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row>
    <row r="38" spans="1:30"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row>
    <row r="39" spans="1:30"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Dasboard</vt:lpstr>
      <vt:lpstr>BAB I</vt:lpstr>
      <vt:lpstr>BAB I - Cokas 1</vt:lpstr>
      <vt:lpstr>BAB I - Cokas 2</vt:lpstr>
      <vt:lpstr>BAB I - Cokas 3</vt:lpstr>
      <vt:lpstr>BAB III</vt:lpstr>
      <vt:lpstr>BAB III - Cokas 1</vt:lpstr>
      <vt:lpstr>BAB III - Kasus 2</vt:lpstr>
      <vt:lpstr>BAB III - Kasus 3</vt:lpstr>
      <vt:lpstr>BAB IV</vt:lpstr>
      <vt:lpstr>BAB IV - Cokas Depresiasi</vt:lpstr>
      <vt:lpstr>BAB IV - Cokas Pembelian Tunai</vt:lpstr>
      <vt:lpstr>BAB IV - Cokas Pembelian Angsu</vt:lpstr>
      <vt:lpstr>BAB IV - Latihan 1</vt:lpstr>
      <vt:lpstr>BAB IV - Latihan 2</vt:lpstr>
      <vt:lpstr>BAB V</vt:lpstr>
      <vt:lpstr>BAB V - Cokas 1</vt:lpstr>
      <vt:lpstr>BAB V - Latihan 1</vt:lpstr>
      <vt:lpstr>List Cokas BAB 1</vt:lpstr>
      <vt:lpstr>List Cokas BAB 3</vt:lpstr>
      <vt:lpstr>List Cokas BAB IV</vt:lpstr>
      <vt:lpstr>List Cokas BAB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workderryl24@gmail.com</dc:creator>
  <cp:lastModifiedBy>HP VICTUS 15</cp:lastModifiedBy>
  <dcterms:created xsi:type="dcterms:W3CDTF">2026-02-19T04:11:20Z</dcterms:created>
  <dcterms:modified xsi:type="dcterms:W3CDTF">2026-09-07T04:16:13Z</dcterms:modified>
</cp:coreProperties>
</file>